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S:\03_DTO\03_03_COORDENADORIA DE FISCALIZAÇÃO(CF)\CONTRATOS DE CONCESSÃO E PPP\1. NOTA TÉCNICA\"/>
    </mc:Choice>
  </mc:AlternateContent>
  <xr:revisionPtr revIDLastSave="0" documentId="13_ncr:1_{F314E2E8-225C-41A1-8A19-3D2D7FAA52A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tualização" sheetId="2" r:id="rId1"/>
    <sheet name="Série Histórica IPCA" sheetId="3" r:id="rId2"/>
  </sheets>
  <definedNames>
    <definedName name="_xlnm.Print_Area" localSheetId="1">'Série Histórica IPCA'!$A$1:$H$417</definedName>
  </definedNames>
  <calcPr calcId="191029" iterateCount="10000" iterateDelta="1E-1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53" i="2" l="1"/>
  <c r="H736" i="2"/>
  <c r="H719" i="2"/>
  <c r="H702" i="2"/>
  <c r="H685" i="2"/>
  <c r="H668" i="2"/>
  <c r="H651" i="2"/>
  <c r="H634" i="2"/>
  <c r="H617" i="2"/>
  <c r="H600" i="2"/>
  <c r="H583" i="2"/>
  <c r="H566" i="2"/>
  <c r="H549" i="2"/>
  <c r="H532" i="2"/>
  <c r="H515" i="2"/>
  <c r="H498" i="2"/>
  <c r="H481" i="2"/>
  <c r="H464" i="2"/>
  <c r="H447" i="2"/>
  <c r="H430" i="2"/>
  <c r="H413" i="2"/>
  <c r="H396" i="2"/>
  <c r="H379" i="2"/>
  <c r="H362" i="2"/>
  <c r="H345" i="2"/>
  <c r="H328" i="2"/>
  <c r="H311" i="2"/>
  <c r="H294" i="2"/>
  <c r="H277" i="2"/>
  <c r="H260" i="2"/>
  <c r="H243" i="2"/>
  <c r="H226" i="2"/>
  <c r="H209" i="2"/>
  <c r="H192" i="2"/>
  <c r="H175" i="2"/>
  <c r="H158" i="2"/>
  <c r="H141" i="2"/>
  <c r="H124" i="2"/>
  <c r="H107" i="2"/>
  <c r="H90" i="2"/>
  <c r="H73" i="2"/>
  <c r="E80" i="2" s="1"/>
  <c r="F80" i="2" s="1"/>
  <c r="G39" i="2"/>
  <c r="G56" i="2" s="1"/>
  <c r="G73" i="2" s="1"/>
  <c r="G90" i="2" s="1"/>
  <c r="G107" i="2" s="1"/>
  <c r="G124" i="2" s="1"/>
  <c r="G141" i="2" s="1"/>
  <c r="G158" i="2" s="1"/>
  <c r="G175" i="2" s="1"/>
  <c r="G192" i="2" s="1"/>
  <c r="G209" i="2" s="1"/>
  <c r="G226" i="2" s="1"/>
  <c r="G243" i="2" s="1"/>
  <c r="G260" i="2" s="1"/>
  <c r="G277" i="2" s="1"/>
  <c r="G294" i="2" s="1"/>
  <c r="G311" i="2" s="1"/>
  <c r="G328" i="2" s="1"/>
  <c r="G345" i="2" s="1"/>
  <c r="G362" i="2" s="1"/>
  <c r="G379" i="2" s="1"/>
  <c r="G396" i="2" s="1"/>
  <c r="G413" i="2" s="1"/>
  <c r="G430" i="2" s="1"/>
  <c r="G447" i="2" s="1"/>
  <c r="G464" i="2" s="1"/>
  <c r="G481" i="2" s="1"/>
  <c r="G498" i="2" s="1"/>
  <c r="G515" i="2" s="1"/>
  <c r="G532" i="2" s="1"/>
  <c r="G549" i="2" s="1"/>
  <c r="G566" i="2" s="1"/>
  <c r="G583" i="2" s="1"/>
  <c r="G600" i="2" s="1"/>
  <c r="G617" i="2" s="1"/>
  <c r="G634" i="2" s="1"/>
  <c r="G651" i="2" s="1"/>
  <c r="G668" i="2" s="1"/>
  <c r="G685" i="2" s="1"/>
  <c r="G702" i="2" s="1"/>
  <c r="G719" i="2" s="1"/>
  <c r="G736" i="2" s="1"/>
  <c r="G753" i="2" s="1"/>
  <c r="A73" i="2"/>
  <c r="A90" i="2" s="1"/>
  <c r="A107" i="2" s="1"/>
  <c r="A124" i="2" s="1"/>
  <c r="A141" i="2" s="1"/>
  <c r="A158" i="2" s="1"/>
  <c r="A175" i="2" s="1"/>
  <c r="A192" i="2" s="1"/>
  <c r="A209" i="2" s="1"/>
  <c r="A226" i="2" s="1"/>
  <c r="A243" i="2" s="1"/>
  <c r="A260" i="2" s="1"/>
  <c r="A277" i="2" s="1"/>
  <c r="A294" i="2" s="1"/>
  <c r="A311" i="2" s="1"/>
  <c r="A328" i="2" s="1"/>
  <c r="A345" i="2" s="1"/>
  <c r="A362" i="2" s="1"/>
  <c r="A379" i="2" s="1"/>
  <c r="A396" i="2" s="1"/>
  <c r="A413" i="2" s="1"/>
  <c r="A430" i="2" s="1"/>
  <c r="A447" i="2" s="1"/>
  <c r="A464" i="2" s="1"/>
  <c r="A481" i="2" s="1"/>
  <c r="A498" i="2" s="1"/>
  <c r="A515" i="2" s="1"/>
  <c r="A532" i="2" s="1"/>
  <c r="A549" i="2" s="1"/>
  <c r="A566" i="2" s="1"/>
  <c r="A583" i="2" s="1"/>
  <c r="A600" i="2" s="1"/>
  <c r="A617" i="2" s="1"/>
  <c r="A634" i="2" s="1"/>
  <c r="A651" i="2" s="1"/>
  <c r="A668" i="2" s="1"/>
  <c r="A685" i="2" s="1"/>
  <c r="A702" i="2" s="1"/>
  <c r="A719" i="2" s="1"/>
  <c r="A736" i="2" s="1"/>
  <c r="A753" i="2" s="1"/>
  <c r="F71" i="2"/>
  <c r="F68" i="2"/>
  <c r="F67" i="2"/>
  <c r="F66" i="2"/>
  <c r="F65" i="2"/>
  <c r="F63" i="2"/>
  <c r="F62" i="2"/>
  <c r="F61" i="2"/>
  <c r="F60" i="2"/>
  <c r="F59" i="2"/>
  <c r="E716" i="2" l="1"/>
  <c r="E733" i="2" s="1"/>
  <c r="E750" i="2" s="1"/>
  <c r="E767" i="2" s="1"/>
  <c r="E86" i="2"/>
  <c r="E103" i="2" s="1"/>
  <c r="E120" i="2" s="1"/>
  <c r="E137" i="2" s="1"/>
  <c r="E154" i="2" s="1"/>
  <c r="E171" i="2" s="1"/>
  <c r="E188" i="2" s="1"/>
  <c r="E205" i="2" s="1"/>
  <c r="E222" i="2" s="1"/>
  <c r="E239" i="2" s="1"/>
  <c r="E256" i="2" s="1"/>
  <c r="E273" i="2" s="1"/>
  <c r="E290" i="2" s="1"/>
  <c r="E307" i="2" s="1"/>
  <c r="E324" i="2" s="1"/>
  <c r="E341" i="2" s="1"/>
  <c r="E358" i="2" s="1"/>
  <c r="E375" i="2" s="1"/>
  <c r="E392" i="2" s="1"/>
  <c r="E409" i="2" s="1"/>
  <c r="E426" i="2" s="1"/>
  <c r="E443" i="2" s="1"/>
  <c r="E460" i="2" s="1"/>
  <c r="E477" i="2" s="1"/>
  <c r="E494" i="2" s="1"/>
  <c r="E511" i="2" s="1"/>
  <c r="E528" i="2" s="1"/>
  <c r="E545" i="2" s="1"/>
  <c r="E562" i="2" s="1"/>
  <c r="E579" i="2" s="1"/>
  <c r="E596" i="2" s="1"/>
  <c r="E613" i="2" s="1"/>
  <c r="E630" i="2" s="1"/>
  <c r="E647" i="2" s="1"/>
  <c r="E664" i="2" s="1"/>
  <c r="E681" i="2" s="1"/>
  <c r="E698" i="2" s="1"/>
  <c r="E715" i="2" s="1"/>
  <c r="E732" i="2" s="1"/>
  <c r="E749" i="2" s="1"/>
  <c r="E766" i="2" s="1"/>
  <c r="E79" i="2"/>
  <c r="F79" i="2" s="1"/>
  <c r="E82" i="2"/>
  <c r="F82" i="2" s="1"/>
  <c r="E85" i="2"/>
  <c r="E102" i="2" s="1"/>
  <c r="E119" i="2" s="1"/>
  <c r="E136" i="2" s="1"/>
  <c r="E153" i="2" s="1"/>
  <c r="E170" i="2" s="1"/>
  <c r="E187" i="2" s="1"/>
  <c r="E204" i="2" s="1"/>
  <c r="E221" i="2" s="1"/>
  <c r="E238" i="2" s="1"/>
  <c r="E255" i="2" s="1"/>
  <c r="E272" i="2" s="1"/>
  <c r="E289" i="2" s="1"/>
  <c r="E306" i="2" s="1"/>
  <c r="E323" i="2" s="1"/>
  <c r="E340" i="2" s="1"/>
  <c r="E357" i="2" s="1"/>
  <c r="E374" i="2" s="1"/>
  <c r="E391" i="2" s="1"/>
  <c r="E408" i="2" s="1"/>
  <c r="E425" i="2" s="1"/>
  <c r="E442" i="2" s="1"/>
  <c r="E459" i="2" s="1"/>
  <c r="E476" i="2" s="1"/>
  <c r="E493" i="2" s="1"/>
  <c r="E510" i="2" s="1"/>
  <c r="E88" i="2"/>
  <c r="F88" i="2" s="1"/>
  <c r="E84" i="2"/>
  <c r="F84" i="2" s="1"/>
  <c r="E87" i="2"/>
  <c r="E104" i="2" s="1"/>
  <c r="E121" i="2" s="1"/>
  <c r="E138" i="2" s="1"/>
  <c r="E155" i="2" s="1"/>
  <c r="E172" i="2" s="1"/>
  <c r="E189" i="2" s="1"/>
  <c r="E206" i="2" s="1"/>
  <c r="E223" i="2" s="1"/>
  <c r="E240" i="2" s="1"/>
  <c r="E257" i="2" s="1"/>
  <c r="E274" i="2" s="1"/>
  <c r="E291" i="2" s="1"/>
  <c r="E308" i="2" s="1"/>
  <c r="E325" i="2" s="1"/>
  <c r="E342" i="2" s="1"/>
  <c r="E359" i="2" s="1"/>
  <c r="E376" i="2" s="1"/>
  <c r="E393" i="2" s="1"/>
  <c r="E410" i="2" s="1"/>
  <c r="E427" i="2" s="1"/>
  <c r="E444" i="2" s="1"/>
  <c r="E461" i="2" s="1"/>
  <c r="E478" i="2" s="1"/>
  <c r="E495" i="2" s="1"/>
  <c r="E512" i="2" s="1"/>
  <c r="E529" i="2" s="1"/>
  <c r="E546" i="2" s="1"/>
  <c r="E563" i="2" s="1"/>
  <c r="E580" i="2" s="1"/>
  <c r="E597" i="2" s="1"/>
  <c r="E614" i="2" s="1"/>
  <c r="E631" i="2" s="1"/>
  <c r="E648" i="2" s="1"/>
  <c r="E665" i="2" s="1"/>
  <c r="E682" i="2" s="1"/>
  <c r="E699" i="2" s="1"/>
  <c r="E83" i="2"/>
  <c r="F83" i="2" s="1"/>
  <c r="E78" i="2"/>
  <c r="F78" i="2" s="1"/>
  <c r="E97" i="2"/>
  <c r="E114" i="2" s="1"/>
  <c r="E131" i="2" s="1"/>
  <c r="E148" i="2" s="1"/>
  <c r="E165" i="2" s="1"/>
  <c r="E182" i="2" s="1"/>
  <c r="E199" i="2" s="1"/>
  <c r="E216" i="2" s="1"/>
  <c r="E233" i="2" s="1"/>
  <c r="E250" i="2" s="1"/>
  <c r="E267" i="2" s="1"/>
  <c r="E284" i="2" s="1"/>
  <c r="E301" i="2" s="1"/>
  <c r="E318" i="2" s="1"/>
  <c r="E335" i="2" s="1"/>
  <c r="E352" i="2" s="1"/>
  <c r="E369" i="2" s="1"/>
  <c r="E386" i="2" s="1"/>
  <c r="E403" i="2" s="1"/>
  <c r="E420" i="2" s="1"/>
  <c r="E437" i="2" s="1"/>
  <c r="E454" i="2" s="1"/>
  <c r="E471" i="2" s="1"/>
  <c r="E488" i="2" s="1"/>
  <c r="E505" i="2" s="1"/>
  <c r="E76" i="2"/>
  <c r="E81" i="2"/>
  <c r="E98" i="2" s="1"/>
  <c r="E115" i="2" s="1"/>
  <c r="E132" i="2" s="1"/>
  <c r="E149" i="2" s="1"/>
  <c r="E166" i="2" s="1"/>
  <c r="E183" i="2" s="1"/>
  <c r="E200" i="2" s="1"/>
  <c r="E217" i="2" s="1"/>
  <c r="E234" i="2" s="1"/>
  <c r="E251" i="2" s="1"/>
  <c r="E268" i="2" s="1"/>
  <c r="E285" i="2" s="1"/>
  <c r="E302" i="2" s="1"/>
  <c r="E319" i="2" s="1"/>
  <c r="E336" i="2" s="1"/>
  <c r="E353" i="2" s="1"/>
  <c r="E370" i="2" s="1"/>
  <c r="E387" i="2" s="1"/>
  <c r="E404" i="2" s="1"/>
  <c r="E421" i="2" s="1"/>
  <c r="E438" i="2" s="1"/>
  <c r="E455" i="2" s="1"/>
  <c r="E472" i="2" s="1"/>
  <c r="E489" i="2" s="1"/>
  <c r="E506" i="2" s="1"/>
  <c r="E523" i="2" s="1"/>
  <c r="E540" i="2" s="1"/>
  <c r="E557" i="2" s="1"/>
  <c r="E574" i="2" s="1"/>
  <c r="E591" i="2" s="1"/>
  <c r="E608" i="2" s="1"/>
  <c r="E625" i="2" s="1"/>
  <c r="E642" i="2" s="1"/>
  <c r="E659" i="2" s="1"/>
  <c r="E676" i="2" s="1"/>
  <c r="E693" i="2" s="1"/>
  <c r="E710" i="2" s="1"/>
  <c r="E727" i="2" s="1"/>
  <c r="E744" i="2" s="1"/>
  <c r="E761" i="2" s="1"/>
  <c r="E77" i="2"/>
  <c r="F44" i="2"/>
  <c r="F45" i="2"/>
  <c r="F48" i="2"/>
  <c r="F49" i="2"/>
  <c r="F51" i="2"/>
  <c r="F46" i="2"/>
  <c r="F50" i="2"/>
  <c r="F54" i="2"/>
  <c r="F43" i="2"/>
  <c r="F42" i="2"/>
  <c r="E96" i="2" l="1"/>
  <c r="E113" i="2" s="1"/>
  <c r="E130" i="2" s="1"/>
  <c r="E147" i="2" s="1"/>
  <c r="E164" i="2" s="1"/>
  <c r="E181" i="2" s="1"/>
  <c r="E198" i="2" s="1"/>
  <c r="E215" i="2" s="1"/>
  <c r="E232" i="2" s="1"/>
  <c r="E249" i="2" s="1"/>
  <c r="E266" i="2" s="1"/>
  <c r="E283" i="2" s="1"/>
  <c r="E300" i="2" s="1"/>
  <c r="E317" i="2" s="1"/>
  <c r="E334" i="2" s="1"/>
  <c r="E351" i="2" s="1"/>
  <c r="E368" i="2" s="1"/>
  <c r="E385" i="2" s="1"/>
  <c r="E402" i="2" s="1"/>
  <c r="E419" i="2" s="1"/>
  <c r="E436" i="2" s="1"/>
  <c r="E453" i="2" s="1"/>
  <c r="E470" i="2" s="1"/>
  <c r="E487" i="2" s="1"/>
  <c r="E504" i="2" s="1"/>
  <c r="E105" i="2"/>
  <c r="E122" i="2" s="1"/>
  <c r="E139" i="2" s="1"/>
  <c r="E156" i="2" s="1"/>
  <c r="E173" i="2" s="1"/>
  <c r="E190" i="2" s="1"/>
  <c r="E207" i="2" s="1"/>
  <c r="E224" i="2" s="1"/>
  <c r="E241" i="2" s="1"/>
  <c r="E258" i="2" s="1"/>
  <c r="E275" i="2" s="1"/>
  <c r="E292" i="2" s="1"/>
  <c r="E309" i="2" s="1"/>
  <c r="E326" i="2" s="1"/>
  <c r="E343" i="2" s="1"/>
  <c r="E360" i="2" s="1"/>
  <c r="E377" i="2" s="1"/>
  <c r="E394" i="2" s="1"/>
  <c r="E411" i="2" s="1"/>
  <c r="E428" i="2" s="1"/>
  <c r="E445" i="2" s="1"/>
  <c r="E462" i="2" s="1"/>
  <c r="E479" i="2" s="1"/>
  <c r="E496" i="2" s="1"/>
  <c r="E513" i="2" s="1"/>
  <c r="F513" i="2" s="1"/>
  <c r="E95" i="2"/>
  <c r="E112" i="2" s="1"/>
  <c r="E129" i="2" s="1"/>
  <c r="E146" i="2" s="1"/>
  <c r="E163" i="2" s="1"/>
  <c r="E180" i="2" s="1"/>
  <c r="E197" i="2" s="1"/>
  <c r="E214" i="2" s="1"/>
  <c r="E231" i="2" s="1"/>
  <c r="E248" i="2" s="1"/>
  <c r="E265" i="2" s="1"/>
  <c r="E282" i="2" s="1"/>
  <c r="E299" i="2" s="1"/>
  <c r="E316" i="2" s="1"/>
  <c r="E333" i="2" s="1"/>
  <c r="E350" i="2" s="1"/>
  <c r="E367" i="2" s="1"/>
  <c r="E384" i="2" s="1"/>
  <c r="E401" i="2" s="1"/>
  <c r="E418" i="2" s="1"/>
  <c r="E435" i="2" s="1"/>
  <c r="E452" i="2" s="1"/>
  <c r="E469" i="2" s="1"/>
  <c r="E486" i="2" s="1"/>
  <c r="E503" i="2" s="1"/>
  <c r="F503" i="2" s="1"/>
  <c r="E101" i="2"/>
  <c r="E118" i="2" s="1"/>
  <c r="E135" i="2" s="1"/>
  <c r="E152" i="2" s="1"/>
  <c r="E169" i="2" s="1"/>
  <c r="E186" i="2" s="1"/>
  <c r="E203" i="2" s="1"/>
  <c r="E220" i="2" s="1"/>
  <c r="E237" i="2" s="1"/>
  <c r="E254" i="2" s="1"/>
  <c r="E271" i="2" s="1"/>
  <c r="E288" i="2" s="1"/>
  <c r="E305" i="2" s="1"/>
  <c r="E322" i="2" s="1"/>
  <c r="E339" i="2" s="1"/>
  <c r="E356" i="2" s="1"/>
  <c r="E373" i="2" s="1"/>
  <c r="E390" i="2" s="1"/>
  <c r="E407" i="2" s="1"/>
  <c r="E424" i="2" s="1"/>
  <c r="E441" i="2" s="1"/>
  <c r="E458" i="2" s="1"/>
  <c r="E475" i="2" s="1"/>
  <c r="E492" i="2" s="1"/>
  <c r="E509" i="2" s="1"/>
  <c r="E526" i="2" s="1"/>
  <c r="E99" i="2"/>
  <c r="E116" i="2" s="1"/>
  <c r="E133" i="2" s="1"/>
  <c r="E150" i="2" s="1"/>
  <c r="E167" i="2" s="1"/>
  <c r="E184" i="2" s="1"/>
  <c r="E201" i="2" s="1"/>
  <c r="E218" i="2" s="1"/>
  <c r="E235" i="2" s="1"/>
  <c r="E252" i="2" s="1"/>
  <c r="E269" i="2" s="1"/>
  <c r="E286" i="2" s="1"/>
  <c r="E303" i="2" s="1"/>
  <c r="E320" i="2" s="1"/>
  <c r="E337" i="2" s="1"/>
  <c r="E354" i="2" s="1"/>
  <c r="E371" i="2" s="1"/>
  <c r="E388" i="2" s="1"/>
  <c r="E405" i="2" s="1"/>
  <c r="E422" i="2" s="1"/>
  <c r="E439" i="2" s="1"/>
  <c r="E456" i="2" s="1"/>
  <c r="E473" i="2" s="1"/>
  <c r="E490" i="2" s="1"/>
  <c r="E507" i="2" s="1"/>
  <c r="F507" i="2" s="1"/>
  <c r="F85" i="2"/>
  <c r="E100" i="2"/>
  <c r="E117" i="2" s="1"/>
  <c r="E134" i="2" s="1"/>
  <c r="E151" i="2" s="1"/>
  <c r="E168" i="2" s="1"/>
  <c r="E185" i="2" s="1"/>
  <c r="E202" i="2" s="1"/>
  <c r="E219" i="2" s="1"/>
  <c r="E236" i="2" s="1"/>
  <c r="E253" i="2" s="1"/>
  <c r="E270" i="2" s="1"/>
  <c r="E287" i="2" s="1"/>
  <c r="E304" i="2" s="1"/>
  <c r="E321" i="2" s="1"/>
  <c r="E338" i="2" s="1"/>
  <c r="E355" i="2" s="1"/>
  <c r="E372" i="2" s="1"/>
  <c r="E389" i="2" s="1"/>
  <c r="E406" i="2" s="1"/>
  <c r="E423" i="2" s="1"/>
  <c r="E440" i="2" s="1"/>
  <c r="E457" i="2" s="1"/>
  <c r="E474" i="2" s="1"/>
  <c r="E491" i="2" s="1"/>
  <c r="E508" i="2" s="1"/>
  <c r="E525" i="2" s="1"/>
  <c r="F102" i="2"/>
  <c r="F77" i="2"/>
  <c r="E94" i="2"/>
  <c r="E111" i="2" s="1"/>
  <c r="E128" i="2" s="1"/>
  <c r="E145" i="2" s="1"/>
  <c r="E162" i="2" s="1"/>
  <c r="E179" i="2" s="1"/>
  <c r="E196" i="2" s="1"/>
  <c r="E213" i="2" s="1"/>
  <c r="E230" i="2" s="1"/>
  <c r="E247" i="2" s="1"/>
  <c r="E264" i="2" s="1"/>
  <c r="E281" i="2" s="1"/>
  <c r="E298" i="2" s="1"/>
  <c r="E315" i="2" s="1"/>
  <c r="E332" i="2" s="1"/>
  <c r="E349" i="2" s="1"/>
  <c r="E366" i="2" s="1"/>
  <c r="E383" i="2" s="1"/>
  <c r="E400" i="2" s="1"/>
  <c r="E417" i="2" s="1"/>
  <c r="E434" i="2" s="1"/>
  <c r="E451" i="2" s="1"/>
  <c r="E468" i="2" s="1"/>
  <c r="E485" i="2" s="1"/>
  <c r="E502" i="2" s="1"/>
  <c r="F509" i="2"/>
  <c r="F504" i="2"/>
  <c r="E521" i="2"/>
  <c r="F510" i="2"/>
  <c r="E527" i="2"/>
  <c r="F76" i="2"/>
  <c r="E93" i="2"/>
  <c r="E110" i="2" s="1"/>
  <c r="E127" i="2" s="1"/>
  <c r="E144" i="2" s="1"/>
  <c r="E161" i="2" s="1"/>
  <c r="E178" i="2" s="1"/>
  <c r="E195" i="2" s="1"/>
  <c r="E212" i="2" s="1"/>
  <c r="E229" i="2" s="1"/>
  <c r="E246" i="2" s="1"/>
  <c r="E263" i="2" s="1"/>
  <c r="E280" i="2" s="1"/>
  <c r="E297" i="2" s="1"/>
  <c r="E314" i="2" s="1"/>
  <c r="E331" i="2" s="1"/>
  <c r="E348" i="2" s="1"/>
  <c r="E365" i="2" s="1"/>
  <c r="E382" i="2" s="1"/>
  <c r="E399" i="2" s="1"/>
  <c r="E416" i="2" s="1"/>
  <c r="E433" i="2" s="1"/>
  <c r="E450" i="2" s="1"/>
  <c r="E467" i="2" s="1"/>
  <c r="E484" i="2" s="1"/>
  <c r="E501" i="2" s="1"/>
  <c r="F505" i="2"/>
  <c r="E522" i="2"/>
  <c r="F119" i="2"/>
  <c r="F99" i="2"/>
  <c r="F97" i="2"/>
  <c r="F96" i="2"/>
  <c r="F36" i="2"/>
  <c r="F53" i="2" s="1"/>
  <c r="F70" i="2" s="1"/>
  <c r="F87" i="2" s="1"/>
  <c r="F104" i="2" s="1"/>
  <c r="F121" i="2" s="1"/>
  <c r="F138" i="2" s="1"/>
  <c r="F155" i="2" s="1"/>
  <c r="F172" i="2" s="1"/>
  <c r="F189" i="2" s="1"/>
  <c r="F206" i="2" s="1"/>
  <c r="F223" i="2" s="1"/>
  <c r="F240" i="2" s="1"/>
  <c r="F257" i="2" s="1"/>
  <c r="F274" i="2" s="1"/>
  <c r="F291" i="2" s="1"/>
  <c r="F308" i="2" s="1"/>
  <c r="F325" i="2" s="1"/>
  <c r="F342" i="2" s="1"/>
  <c r="F359" i="2" s="1"/>
  <c r="F376" i="2" s="1"/>
  <c r="F393" i="2" s="1"/>
  <c r="F410" i="2" s="1"/>
  <c r="F427" i="2" s="1"/>
  <c r="F444" i="2" s="1"/>
  <c r="F461" i="2" s="1"/>
  <c r="F478" i="2" s="1"/>
  <c r="F495" i="2" s="1"/>
  <c r="F512" i="2" s="1"/>
  <c r="F529" i="2" s="1"/>
  <c r="F546" i="2" s="1"/>
  <c r="F563" i="2" s="1"/>
  <c r="F580" i="2" s="1"/>
  <c r="F597" i="2" s="1"/>
  <c r="F614" i="2" s="1"/>
  <c r="F631" i="2" s="1"/>
  <c r="F648" i="2" s="1"/>
  <c r="F665" i="2" s="1"/>
  <c r="F682" i="2" s="1"/>
  <c r="F699" i="2" s="1"/>
  <c r="F716" i="2" s="1"/>
  <c r="F733" i="2" s="1"/>
  <c r="F750" i="2" s="1"/>
  <c r="F767" i="2" s="1"/>
  <c r="F35" i="2"/>
  <c r="F52" i="2" s="1"/>
  <c r="F69" i="2" s="1"/>
  <c r="F86" i="2" s="1"/>
  <c r="F103" i="2" s="1"/>
  <c r="F120" i="2" s="1"/>
  <c r="F137" i="2" s="1"/>
  <c r="F154" i="2" s="1"/>
  <c r="F171" i="2" s="1"/>
  <c r="F188" i="2" s="1"/>
  <c r="F205" i="2" s="1"/>
  <c r="F222" i="2" s="1"/>
  <c r="F239" i="2" s="1"/>
  <c r="F256" i="2" s="1"/>
  <c r="F273" i="2" s="1"/>
  <c r="F290" i="2" s="1"/>
  <c r="F307" i="2" s="1"/>
  <c r="F324" i="2" s="1"/>
  <c r="F341" i="2" s="1"/>
  <c r="F358" i="2" s="1"/>
  <c r="F375" i="2" s="1"/>
  <c r="F392" i="2" s="1"/>
  <c r="F409" i="2" s="1"/>
  <c r="F426" i="2" s="1"/>
  <c r="F443" i="2" s="1"/>
  <c r="F460" i="2" s="1"/>
  <c r="F477" i="2" s="1"/>
  <c r="F494" i="2" s="1"/>
  <c r="F511" i="2" s="1"/>
  <c r="F528" i="2" s="1"/>
  <c r="F545" i="2" s="1"/>
  <c r="F562" i="2" s="1"/>
  <c r="F579" i="2" s="1"/>
  <c r="F596" i="2" s="1"/>
  <c r="F613" i="2" s="1"/>
  <c r="F630" i="2" s="1"/>
  <c r="F647" i="2" s="1"/>
  <c r="F664" i="2" s="1"/>
  <c r="F681" i="2" s="1"/>
  <c r="F698" i="2" s="1"/>
  <c r="F715" i="2" s="1"/>
  <c r="F732" i="2" s="1"/>
  <c r="F749" i="2" s="1"/>
  <c r="F766" i="2" s="1"/>
  <c r="F30" i="2"/>
  <c r="F47" i="2" s="1"/>
  <c r="F25" i="2"/>
  <c r="F29" i="2"/>
  <c r="F32" i="2"/>
  <c r="F33" i="2"/>
  <c r="F37" i="2"/>
  <c r="F34" i="2"/>
  <c r="F31" i="2"/>
  <c r="F28" i="2"/>
  <c r="F27" i="2"/>
  <c r="F26" i="2"/>
  <c r="F105" i="2" l="1"/>
  <c r="F101" i="2"/>
  <c r="E520" i="2"/>
  <c r="F520" i="2" s="1"/>
  <c r="F95" i="2"/>
  <c r="F100" i="2"/>
  <c r="E530" i="2"/>
  <c r="E524" i="2"/>
  <c r="F508" i="2"/>
  <c r="F524" i="2"/>
  <c r="E541" i="2"/>
  <c r="F522" i="2"/>
  <c r="E539" i="2"/>
  <c r="F527" i="2"/>
  <c r="E544" i="2"/>
  <c r="F521" i="2"/>
  <c r="E538" i="2"/>
  <c r="F525" i="2"/>
  <c r="E542" i="2"/>
  <c r="F530" i="2"/>
  <c r="E547" i="2"/>
  <c r="F526" i="2"/>
  <c r="E543" i="2"/>
  <c r="F502" i="2"/>
  <c r="E519" i="2"/>
  <c r="F501" i="2"/>
  <c r="E518" i="2"/>
  <c r="F94" i="2"/>
  <c r="F93" i="2"/>
  <c r="F110" i="2"/>
  <c r="F118" i="2"/>
  <c r="F112" i="2"/>
  <c r="F111" i="2"/>
  <c r="F122" i="2"/>
  <c r="F136" i="2"/>
  <c r="F117" i="2"/>
  <c r="F114" i="2"/>
  <c r="F116" i="2"/>
  <c r="F113" i="2"/>
  <c r="F64" i="2"/>
  <c r="F81" i="2" s="1"/>
  <c r="F98" i="2" s="1"/>
  <c r="F115" i="2" s="1"/>
  <c r="F132" i="2" s="1"/>
  <c r="F149" i="2" s="1"/>
  <c r="F166" i="2" s="1"/>
  <c r="F183" i="2" s="1"/>
  <c r="F200" i="2" s="1"/>
  <c r="F217" i="2" s="1"/>
  <c r="F234" i="2" s="1"/>
  <c r="F251" i="2" s="1"/>
  <c r="F268" i="2" s="1"/>
  <c r="F285" i="2" s="1"/>
  <c r="F302" i="2" s="1"/>
  <c r="F319" i="2" s="1"/>
  <c r="F336" i="2" s="1"/>
  <c r="F353" i="2" s="1"/>
  <c r="F370" i="2" s="1"/>
  <c r="F387" i="2" s="1"/>
  <c r="F404" i="2" s="1"/>
  <c r="F421" i="2" s="1"/>
  <c r="F438" i="2" s="1"/>
  <c r="F455" i="2" s="1"/>
  <c r="F472" i="2" s="1"/>
  <c r="F489" i="2" s="1"/>
  <c r="F506" i="2" s="1"/>
  <c r="F523" i="2" s="1"/>
  <c r="F540" i="2" s="1"/>
  <c r="F557" i="2" s="1"/>
  <c r="F574" i="2" s="1"/>
  <c r="F591" i="2" s="1"/>
  <c r="F608" i="2" s="1"/>
  <c r="F625" i="2" s="1"/>
  <c r="F642" i="2" s="1"/>
  <c r="F659" i="2" s="1"/>
  <c r="F676" i="2" s="1"/>
  <c r="F693" i="2" s="1"/>
  <c r="F710" i="2" s="1"/>
  <c r="F727" i="2" s="1"/>
  <c r="F744" i="2" s="1"/>
  <c r="F761" i="2" s="1"/>
  <c r="F20" i="2"/>
  <c r="F17" i="2"/>
  <c r="F16" i="2"/>
  <c r="F15" i="2"/>
  <c r="F14" i="2"/>
  <c r="F12" i="2"/>
  <c r="F11" i="2"/>
  <c r="F10" i="2"/>
  <c r="F9" i="2"/>
  <c r="F8" i="2"/>
  <c r="E537" i="2" l="1"/>
  <c r="F537" i="2" s="1"/>
  <c r="F542" i="2"/>
  <c r="E559" i="2"/>
  <c r="F544" i="2"/>
  <c r="E561" i="2"/>
  <c r="F547" i="2"/>
  <c r="E564" i="2"/>
  <c r="F538" i="2"/>
  <c r="E555" i="2"/>
  <c r="F539" i="2"/>
  <c r="E556" i="2"/>
  <c r="F543" i="2"/>
  <c r="E560" i="2"/>
  <c r="F541" i="2"/>
  <c r="E558" i="2"/>
  <c r="F519" i="2"/>
  <c r="E536" i="2"/>
  <c r="F518" i="2"/>
  <c r="E535" i="2"/>
  <c r="F139" i="2"/>
  <c r="F131" i="2"/>
  <c r="F134" i="2"/>
  <c r="F133" i="2"/>
  <c r="F127" i="2"/>
  <c r="F153" i="2"/>
  <c r="F128" i="2"/>
  <c r="F135" i="2"/>
  <c r="F130" i="2"/>
  <c r="F129" i="2"/>
  <c r="E554" i="2" l="1"/>
  <c r="F554" i="2" s="1"/>
  <c r="F535" i="2"/>
  <c r="E552" i="2"/>
  <c r="F556" i="2"/>
  <c r="E573" i="2"/>
  <c r="F564" i="2"/>
  <c r="E581" i="2"/>
  <c r="F561" i="2"/>
  <c r="E578" i="2"/>
  <c r="F536" i="2"/>
  <c r="E553" i="2"/>
  <c r="F560" i="2"/>
  <c r="E577" i="2"/>
  <c r="F555" i="2"/>
  <c r="E572" i="2"/>
  <c r="F559" i="2"/>
  <c r="E576" i="2"/>
  <c r="F558" i="2"/>
  <c r="E575" i="2"/>
  <c r="F147" i="2"/>
  <c r="F145" i="2"/>
  <c r="F144" i="2"/>
  <c r="F148" i="2"/>
  <c r="F146" i="2"/>
  <c r="F170" i="2"/>
  <c r="F150" i="2"/>
  <c r="F156" i="2"/>
  <c r="F152" i="2"/>
  <c r="F151" i="2"/>
  <c r="E571" i="2" l="1"/>
  <c r="F571" i="2" s="1"/>
  <c r="F573" i="2"/>
  <c r="E590" i="2"/>
  <c r="F575" i="2"/>
  <c r="E592" i="2"/>
  <c r="E595" i="2"/>
  <c r="F578" i="2"/>
  <c r="F576" i="2"/>
  <c r="E593" i="2"/>
  <c r="E589" i="2"/>
  <c r="F572" i="2"/>
  <c r="F581" i="2"/>
  <c r="E598" i="2"/>
  <c r="F552" i="2"/>
  <c r="E569" i="2"/>
  <c r="F577" i="2"/>
  <c r="E594" i="2"/>
  <c r="F553" i="2"/>
  <c r="E570" i="2"/>
  <c r="F187" i="2"/>
  <c r="F168" i="2"/>
  <c r="F165" i="2"/>
  <c r="F169" i="2"/>
  <c r="F163" i="2"/>
  <c r="F164" i="2"/>
  <c r="F173" i="2"/>
  <c r="F162" i="2"/>
  <c r="F167" i="2"/>
  <c r="F161" i="2"/>
  <c r="E588" i="2" l="1"/>
  <c r="F588" i="2" s="1"/>
  <c r="F593" i="2"/>
  <c r="E610" i="2"/>
  <c r="F570" i="2"/>
  <c r="E587" i="2"/>
  <c r="E615" i="2"/>
  <c r="F598" i="2"/>
  <c r="F594" i="2"/>
  <c r="E611" i="2"/>
  <c r="F569" i="2"/>
  <c r="E586" i="2"/>
  <c r="F590" i="2"/>
  <c r="E607" i="2"/>
  <c r="E605" i="2"/>
  <c r="F592" i="2"/>
  <c r="E609" i="2"/>
  <c r="F589" i="2"/>
  <c r="E606" i="2"/>
  <c r="F595" i="2"/>
  <c r="E612" i="2"/>
  <c r="F179" i="2"/>
  <c r="F185" i="2"/>
  <c r="F180" i="2"/>
  <c r="F204" i="2"/>
  <c r="F178" i="2"/>
  <c r="F181" i="2"/>
  <c r="F186" i="2"/>
  <c r="F184" i="2"/>
  <c r="F190" i="2"/>
  <c r="F182" i="2"/>
  <c r="E624" i="2" l="1"/>
  <c r="F607" i="2"/>
  <c r="F612" i="2"/>
  <c r="E629" i="2"/>
  <c r="F587" i="2"/>
  <c r="E604" i="2"/>
  <c r="E622" i="2"/>
  <c r="F605" i="2"/>
  <c r="F586" i="2"/>
  <c r="E603" i="2"/>
  <c r="F610" i="2"/>
  <c r="E627" i="2"/>
  <c r="F609" i="2"/>
  <c r="E626" i="2"/>
  <c r="F611" i="2"/>
  <c r="E628" i="2"/>
  <c r="F606" i="2"/>
  <c r="E623" i="2"/>
  <c r="F615" i="2"/>
  <c r="E632" i="2"/>
  <c r="F199" i="2"/>
  <c r="F198" i="2"/>
  <c r="F202" i="2"/>
  <c r="F203" i="2"/>
  <c r="F196" i="2"/>
  <c r="F221" i="2"/>
  <c r="F201" i="2"/>
  <c r="F207" i="2"/>
  <c r="F195" i="2"/>
  <c r="F197" i="2"/>
  <c r="E645" i="2" l="1"/>
  <c r="F628" i="2"/>
  <c r="F632" i="2"/>
  <c r="E649" i="2"/>
  <c r="F626" i="2"/>
  <c r="E643" i="2"/>
  <c r="F604" i="2"/>
  <c r="E621" i="2"/>
  <c r="F627" i="2"/>
  <c r="E644" i="2"/>
  <c r="F629" i="2"/>
  <c r="E646" i="2"/>
  <c r="F622" i="2"/>
  <c r="E639" i="2"/>
  <c r="F623" i="2"/>
  <c r="E640" i="2"/>
  <c r="F603" i="2"/>
  <c r="E620" i="2"/>
  <c r="F624" i="2"/>
  <c r="E641" i="2"/>
  <c r="F238" i="2"/>
  <c r="F224" i="2"/>
  <c r="F220" i="2"/>
  <c r="F212" i="2"/>
  <c r="F213" i="2"/>
  <c r="F216" i="2"/>
  <c r="F214" i="2"/>
  <c r="F215" i="2"/>
  <c r="F218" i="2"/>
  <c r="F219" i="2"/>
  <c r="E663" i="2" l="1"/>
  <c r="F646" i="2"/>
  <c r="F641" i="2"/>
  <c r="E658" i="2"/>
  <c r="F649" i="2"/>
  <c r="E666" i="2"/>
  <c r="E656" i="2"/>
  <c r="F639" i="2"/>
  <c r="F643" i="2"/>
  <c r="E660" i="2"/>
  <c r="F640" i="2"/>
  <c r="E657" i="2"/>
  <c r="F621" i="2"/>
  <c r="E638" i="2"/>
  <c r="F620" i="2"/>
  <c r="E637" i="2"/>
  <c r="F644" i="2"/>
  <c r="E661" i="2"/>
  <c r="E662" i="2"/>
  <c r="F645" i="2"/>
  <c r="F229" i="2"/>
  <c r="F236" i="2"/>
  <c r="F233" i="2"/>
  <c r="F235" i="2"/>
  <c r="F230" i="2"/>
  <c r="F255" i="2"/>
  <c r="F232" i="2"/>
  <c r="F241" i="2"/>
  <c r="F231" i="2"/>
  <c r="F237" i="2"/>
  <c r="F663" i="2" l="1"/>
  <c r="E680" i="2"/>
  <c r="F660" i="2"/>
  <c r="E677" i="2"/>
  <c r="F661" i="2"/>
  <c r="E678" i="2"/>
  <c r="F657" i="2"/>
  <c r="E674" i="2"/>
  <c r="F662" i="2"/>
  <c r="E679" i="2"/>
  <c r="F656" i="2"/>
  <c r="E673" i="2"/>
  <c r="F666" i="2"/>
  <c r="E683" i="2"/>
  <c r="F658" i="2"/>
  <c r="E675" i="2"/>
  <c r="F637" i="2"/>
  <c r="E654" i="2"/>
  <c r="F638" i="2"/>
  <c r="E655" i="2"/>
  <c r="F254" i="2"/>
  <c r="F258" i="2"/>
  <c r="F252" i="2"/>
  <c r="F248" i="2"/>
  <c r="F247" i="2"/>
  <c r="F246" i="2"/>
  <c r="F272" i="2"/>
  <c r="F253" i="2"/>
  <c r="F249" i="2"/>
  <c r="F250" i="2"/>
  <c r="F673" i="2" l="1"/>
  <c r="E690" i="2"/>
  <c r="F655" i="2"/>
  <c r="E672" i="2"/>
  <c r="F654" i="2"/>
  <c r="E671" i="2"/>
  <c r="F679" i="2"/>
  <c r="E696" i="2"/>
  <c r="F674" i="2"/>
  <c r="E691" i="2"/>
  <c r="F678" i="2"/>
  <c r="E695" i="2"/>
  <c r="F677" i="2"/>
  <c r="E694" i="2"/>
  <c r="F683" i="2"/>
  <c r="E700" i="2"/>
  <c r="F680" i="2"/>
  <c r="E697" i="2"/>
  <c r="F675" i="2"/>
  <c r="E692" i="2"/>
  <c r="F270" i="2"/>
  <c r="F275" i="2"/>
  <c r="F265" i="2"/>
  <c r="F266" i="2"/>
  <c r="F264" i="2"/>
  <c r="F267" i="2"/>
  <c r="F263" i="2"/>
  <c r="F289" i="2"/>
  <c r="F269" i="2"/>
  <c r="F271" i="2"/>
  <c r="F695" i="2" l="1"/>
  <c r="E712" i="2"/>
  <c r="F692" i="2"/>
  <c r="E709" i="2"/>
  <c r="F697" i="2"/>
  <c r="E714" i="2"/>
  <c r="F700" i="2"/>
  <c r="E717" i="2"/>
  <c r="F690" i="2"/>
  <c r="E707" i="2"/>
  <c r="F691" i="2"/>
  <c r="E708" i="2"/>
  <c r="F696" i="2"/>
  <c r="E713" i="2"/>
  <c r="F694" i="2"/>
  <c r="E711" i="2"/>
  <c r="F672" i="2"/>
  <c r="E689" i="2"/>
  <c r="F671" i="2"/>
  <c r="E688" i="2"/>
  <c r="F306" i="2"/>
  <c r="F292" i="2"/>
  <c r="F286" i="2"/>
  <c r="F281" i="2"/>
  <c r="F287" i="2"/>
  <c r="F288" i="2"/>
  <c r="F284" i="2"/>
  <c r="F283" i="2"/>
  <c r="F280" i="2"/>
  <c r="F282" i="2"/>
  <c r="F708" i="2" l="1"/>
  <c r="E725" i="2"/>
  <c r="F707" i="2"/>
  <c r="E724" i="2"/>
  <c r="F688" i="2"/>
  <c r="E705" i="2"/>
  <c r="F717" i="2"/>
  <c r="E734" i="2"/>
  <c r="F689" i="2"/>
  <c r="E706" i="2"/>
  <c r="F714" i="2"/>
  <c r="E731" i="2"/>
  <c r="F711" i="2"/>
  <c r="E728" i="2"/>
  <c r="F709" i="2"/>
  <c r="E726" i="2"/>
  <c r="F713" i="2"/>
  <c r="E730" i="2"/>
  <c r="F712" i="2"/>
  <c r="E729" i="2"/>
  <c r="F299" i="2"/>
  <c r="F305" i="2"/>
  <c r="F309" i="2"/>
  <c r="F304" i="2"/>
  <c r="F323" i="2"/>
  <c r="F300" i="2"/>
  <c r="F298" i="2"/>
  <c r="F297" i="2"/>
  <c r="F301" i="2"/>
  <c r="F303" i="2"/>
  <c r="F731" i="2" l="1"/>
  <c r="E748" i="2"/>
  <c r="F729" i="2"/>
  <c r="E746" i="2"/>
  <c r="E747" i="2"/>
  <c r="F730" i="2"/>
  <c r="F728" i="2"/>
  <c r="E745" i="2"/>
  <c r="F706" i="2"/>
  <c r="E723" i="2"/>
  <c r="F734" i="2"/>
  <c r="E751" i="2"/>
  <c r="F705" i="2"/>
  <c r="E722" i="2"/>
  <c r="F726" i="2"/>
  <c r="E743" i="2"/>
  <c r="F724" i="2"/>
  <c r="E741" i="2"/>
  <c r="F725" i="2"/>
  <c r="E742" i="2"/>
  <c r="F320" i="2"/>
  <c r="F314" i="2"/>
  <c r="F321" i="2"/>
  <c r="F315" i="2"/>
  <c r="F316" i="2"/>
  <c r="F317" i="2"/>
  <c r="F322" i="2"/>
  <c r="F318" i="2"/>
  <c r="F340" i="2"/>
  <c r="F326" i="2"/>
  <c r="F723" i="2" l="1"/>
  <c r="E740" i="2"/>
  <c r="F745" i="2"/>
  <c r="E762" i="2"/>
  <c r="F762" i="2" s="1"/>
  <c r="F741" i="2"/>
  <c r="E758" i="2"/>
  <c r="F758" i="2" s="1"/>
  <c r="F747" i="2"/>
  <c r="E764" i="2"/>
  <c r="F764" i="2" s="1"/>
  <c r="F743" i="2"/>
  <c r="E760" i="2"/>
  <c r="F760" i="2" s="1"/>
  <c r="F746" i="2"/>
  <c r="E763" i="2"/>
  <c r="F763" i="2" s="1"/>
  <c r="F722" i="2"/>
  <c r="E739" i="2"/>
  <c r="F748" i="2"/>
  <c r="E765" i="2"/>
  <c r="F765" i="2" s="1"/>
  <c r="F751" i="2"/>
  <c r="E768" i="2"/>
  <c r="F768" i="2" s="1"/>
  <c r="F742" i="2"/>
  <c r="E759" i="2"/>
  <c r="F759" i="2" s="1"/>
  <c r="F343" i="2"/>
  <c r="F335" i="2"/>
  <c r="F332" i="2"/>
  <c r="F333" i="2"/>
  <c r="F337" i="2"/>
  <c r="F334" i="2"/>
  <c r="F331" i="2"/>
  <c r="F357" i="2"/>
  <c r="F339" i="2"/>
  <c r="F338" i="2"/>
  <c r="F739" i="2" l="1"/>
  <c r="E756" i="2"/>
  <c r="F756" i="2" s="1"/>
  <c r="F740" i="2"/>
  <c r="E757" i="2"/>
  <c r="F757" i="2" s="1"/>
  <c r="F374" i="2"/>
  <c r="F350" i="2"/>
  <c r="F356" i="2"/>
  <c r="F354" i="2"/>
  <c r="F360" i="2"/>
  <c r="F355" i="2"/>
  <c r="F351" i="2"/>
  <c r="F352" i="2"/>
  <c r="F348" i="2"/>
  <c r="F349" i="2"/>
  <c r="F369" i="2" l="1"/>
  <c r="F372" i="2"/>
  <c r="F367" i="2"/>
  <c r="F365" i="2"/>
  <c r="F368" i="2"/>
  <c r="F373" i="2"/>
  <c r="F391" i="2"/>
  <c r="F366" i="2"/>
  <c r="F371" i="2"/>
  <c r="F377" i="2"/>
  <c r="F383" i="2" l="1"/>
  <c r="F382" i="2"/>
  <c r="F390" i="2"/>
  <c r="F385" i="2"/>
  <c r="F386" i="2"/>
  <c r="F394" i="2"/>
  <c r="F389" i="2"/>
  <c r="F408" i="2"/>
  <c r="F388" i="2"/>
  <c r="F384" i="2"/>
  <c r="F425" i="2" l="1"/>
  <c r="F399" i="2"/>
  <c r="F405" i="2"/>
  <c r="F403" i="2"/>
  <c r="F400" i="2"/>
  <c r="F401" i="2"/>
  <c r="F411" i="2"/>
  <c r="F402" i="2"/>
  <c r="F406" i="2"/>
  <c r="F407" i="2"/>
  <c r="F424" i="2" l="1"/>
  <c r="F420" i="2"/>
  <c r="F419" i="2"/>
  <c r="F423" i="2"/>
  <c r="F417" i="2"/>
  <c r="F442" i="2"/>
  <c r="F418" i="2"/>
  <c r="F416" i="2"/>
  <c r="F428" i="2"/>
  <c r="F422" i="2"/>
  <c r="F439" i="2" l="1"/>
  <c r="F459" i="2"/>
  <c r="F440" i="2"/>
  <c r="F434" i="2"/>
  <c r="F441" i="2"/>
  <c r="F433" i="2"/>
  <c r="F437" i="2"/>
  <c r="F445" i="2"/>
  <c r="F435" i="2"/>
  <c r="F436" i="2"/>
  <c r="F453" i="2" l="1"/>
  <c r="F462" i="2"/>
  <c r="F476" i="2"/>
  <c r="F493" i="2"/>
  <c r="F452" i="2"/>
  <c r="F458" i="2"/>
  <c r="F456" i="2"/>
  <c r="F450" i="2"/>
  <c r="F451" i="2"/>
  <c r="F454" i="2"/>
  <c r="F457" i="2"/>
  <c r="F474" i="2" l="1"/>
  <c r="F491" i="2"/>
  <c r="F479" i="2"/>
  <c r="F496" i="2"/>
  <c r="F469" i="2"/>
  <c r="F486" i="2"/>
  <c r="F470" i="2"/>
  <c r="F487" i="2"/>
  <c r="F468" i="2"/>
  <c r="F485" i="2"/>
  <c r="F473" i="2"/>
  <c r="F490" i="2"/>
  <c r="F475" i="2"/>
  <c r="F492" i="2"/>
  <c r="F471" i="2"/>
  <c r="F488" i="2"/>
  <c r="F467" i="2"/>
  <c r="F484" i="2"/>
</calcChain>
</file>

<file path=xl/sharedStrings.xml><?xml version="1.0" encoding="utf-8"?>
<sst xmlns="http://schemas.openxmlformats.org/spreadsheetml/2006/main" count="1934" uniqueCount="57">
  <si>
    <t>MUNICÍPIO</t>
  </si>
  <si>
    <t>CONCESSIONÁRIA</t>
  </si>
  <si>
    <t>TOTAL INVESTIMENTOS</t>
  </si>
  <si>
    <t xml:space="preserve">DATA DA PROPOSTA COMERCIAL </t>
  </si>
  <si>
    <t>ÍNDICE DE CORREÇÃO (IPCA)</t>
  </si>
  <si>
    <t>VALOR DE CORTE</t>
  </si>
  <si>
    <t>Atibaia</t>
  </si>
  <si>
    <t>Atibaia Saneamento</t>
  </si>
  <si>
    <t>Holambra</t>
  </si>
  <si>
    <t>Águas de Holambra</t>
  </si>
  <si>
    <t xml:space="preserve">Jundiaí </t>
  </si>
  <si>
    <t>CSJ</t>
  </si>
  <si>
    <t>Limeira</t>
  </si>
  <si>
    <t>BRK</t>
  </si>
  <si>
    <t xml:space="preserve">Mogi Mirim </t>
  </si>
  <si>
    <t>SESAMM</t>
  </si>
  <si>
    <t>Paraibuna</t>
  </si>
  <si>
    <t>CAEPA</t>
  </si>
  <si>
    <t xml:space="preserve">Piracicaba </t>
  </si>
  <si>
    <t>Águas do Mirante</t>
  </si>
  <si>
    <t>Ambiental (Resíduos Sólidos)</t>
  </si>
  <si>
    <t xml:space="preserve">Ribeirão Preto </t>
  </si>
  <si>
    <t>Ambient</t>
  </si>
  <si>
    <t xml:space="preserve">Rio Claro </t>
  </si>
  <si>
    <t>Salto Sanesalto</t>
  </si>
  <si>
    <t>CONASA</t>
  </si>
  <si>
    <t>-</t>
  </si>
  <si>
    <t>Santa Rita do Passa Quatro</t>
  </si>
  <si>
    <t>COMASA</t>
  </si>
  <si>
    <t xml:space="preserve">Sumaré </t>
  </si>
  <si>
    <t>SÉRIE HISTÓRICA DO IPCA</t>
  </si>
  <si>
    <t>(continua)</t>
  </si>
  <si>
    <t xml:space="preserve">    VARIAÇÃO</t>
  </si>
  <si>
    <t>ANO</t>
  </si>
  <si>
    <t>MÊS</t>
  </si>
  <si>
    <t>NÚMERO ÍNDICE</t>
  </si>
  <si>
    <t>(%)</t>
  </si>
  <si>
    <t>(DEZ 93 = 100)</t>
  </si>
  <si>
    <t>NO</t>
  </si>
  <si>
    <t>MESES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</si>
  <si>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</si>
  <si>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</si>
  <si>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</si>
  <si>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</si>
  <si>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</si>
  <si>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</si>
  <si>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</si>
  <si>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</si>
  <si>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</si>
  <si>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</si>
  <si>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</si>
  <si>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</si>
  <si>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 </t>
  </si>
  <si>
    <t>(continuação)</t>
  </si>
  <si>
    <t>(conclusão)</t>
  </si>
  <si>
    <t>VALOR DE CORTE
(R$ mil)</t>
  </si>
  <si>
    <r>
      <t xml:space="preserve">RESOLUÇÃO ARES-PCJ Nº 303/2019
Capítulo III - Alterações de Investimentos no Contrato
</t>
    </r>
    <r>
      <rPr>
        <b/>
        <sz val="12"/>
        <color theme="1"/>
        <rFont val="Bahnschrift SemiCondensed"/>
        <family val="2"/>
      </rPr>
      <t>Art. 50, § 4º - VALORES REFERENCIAIS ALTERAÇÃO INVESTIMENTOS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</si>
</sst>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R$&quot;\ #,##0;[Red]\-&quot;R$&quot;\ #,##0"/>
    <numFmt numFmtId="8" formatCode="&quot;R$&quot;\ #,##0.00;[Red]\-&quot;R$&quot;\ #,##0.00"/>
    <numFmt numFmtId="164" formatCode="0.0000"/>
    <numFmt numFmtId="165" formatCode="0E+00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ourier New"/>
      <family val="3"/>
    </font>
    <font>
      <b/>
      <sz val="12"/>
      <name val="Courier New"/>
      <family val="3"/>
    </font>
    <font>
      <sz val="12"/>
      <name val="Courier New"/>
      <family val="3"/>
    </font>
    <font>
      <b/>
      <sz val="10"/>
      <name val="Courier New"/>
      <family val="3"/>
    </font>
    <font>
      <sz val="10"/>
      <name val="Courier New"/>
      <family val="3"/>
    </font>
    <font>
      <b/>
      <sz val="8"/>
      <name val="Courier New"/>
      <family val="3"/>
    </font>
    <font>
      <sz val="12"/>
      <name val="Times New Roman"/>
      <family val="1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theme="0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  <font>
      <sz val="12"/>
      <color theme="1"/>
      <name val="Bahnschrift SemiCondensed"/>
      <family val="2"/>
    </font>
    <font>
      <b/>
      <sz val="12"/>
      <color theme="1"/>
      <name val="Bahnschrift SemiCondensed"/>
      <family val="2"/>
    </font>
  </fonts>
  <fills count="2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3">
    <xf numFmtId="0" fontId="0" fillId="0" borderId="0"/>
    <xf numFmtId="0" fontId="1" fillId="0" borderId="0"/>
    <xf numFmtId="0" fontId="1" fillId="0" borderId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4" borderId="0" applyNumberFormat="0" applyBorder="0" applyAlignment="0" applyProtection="0"/>
    <xf numFmtId="0" fontId="21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12" borderId="25" applyNumberFormat="0" applyAlignment="0" applyProtection="0"/>
    <xf numFmtId="0" fontId="18" fillId="12" borderId="25" applyNumberFormat="0" applyAlignment="0" applyProtection="0"/>
    <xf numFmtId="0" fontId="19" fillId="25" borderId="26" applyNumberFormat="0" applyAlignment="0" applyProtection="0"/>
    <xf numFmtId="0" fontId="11" fillId="0" borderId="27" applyNumberFormat="0" applyFill="0" applyAlignment="0" applyProtection="0"/>
    <xf numFmtId="0" fontId="19" fillId="25" borderId="26" applyNumberFormat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4" borderId="0" applyNumberFormat="0" applyBorder="0" applyAlignment="0" applyProtection="0"/>
    <xf numFmtId="0" fontId="20" fillId="12" borderId="25" applyNumberFormat="0" applyAlignment="0" applyProtection="0"/>
    <xf numFmtId="0" fontId="25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3" fillId="0" borderId="28" applyNumberFormat="0" applyFill="0" applyAlignment="0" applyProtection="0"/>
    <xf numFmtId="0" fontId="14" fillId="0" borderId="29" applyNumberFormat="0" applyFill="0" applyAlignment="0" applyProtection="0"/>
    <xf numFmtId="0" fontId="15" fillId="0" borderId="30" applyNumberFormat="0" applyFill="0" applyAlignment="0" applyProtection="0"/>
    <xf numFmtId="0" fontId="15" fillId="0" borderId="0" applyNumberFormat="0" applyFill="0" applyBorder="0" applyAlignment="0" applyProtection="0"/>
    <xf numFmtId="0" fontId="20" fillId="11" borderId="25" applyNumberFormat="0" applyAlignment="0" applyProtection="0"/>
    <xf numFmtId="0" fontId="11" fillId="0" borderId="27" applyNumberFormat="0" applyFill="0" applyAlignment="0" applyProtection="0"/>
    <xf numFmtId="0" fontId="22" fillId="26" borderId="0" applyNumberFormat="0" applyBorder="0" applyAlignment="0" applyProtection="0"/>
    <xf numFmtId="0" fontId="1" fillId="0" borderId="0"/>
    <xf numFmtId="0" fontId="1" fillId="27" borderId="31" applyNumberFormat="0" applyFont="0" applyAlignment="0" applyProtection="0"/>
    <xf numFmtId="0" fontId="10" fillId="27" borderId="31" applyNumberFormat="0" applyFont="0" applyAlignment="0" applyProtection="0"/>
    <xf numFmtId="0" fontId="23" fillId="12" borderId="32" applyNumberFormat="0" applyAlignment="0" applyProtection="0"/>
    <xf numFmtId="0" fontId="23" fillId="12" borderId="32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8" applyNumberFormat="0" applyFill="0" applyAlignment="0" applyProtection="0"/>
    <xf numFmtId="0" fontId="14" fillId="0" borderId="29" applyNumberFormat="0" applyFill="0" applyAlignment="0" applyProtection="0"/>
    <xf numFmtId="0" fontId="15" fillId="0" borderId="30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33" applyNumberFormat="0" applyFill="0" applyAlignment="0" applyProtection="0"/>
    <xf numFmtId="0" fontId="24" fillId="0" borderId="0" applyNumberFormat="0" applyFill="0" applyBorder="0" applyAlignment="0" applyProtection="0"/>
  </cellStyleXfs>
  <cellXfs count="104">
    <xf numFmtId="0" fontId="0" fillId="0" borderId="0" xfId="0"/>
    <xf numFmtId="0" fontId="2" fillId="0" borderId="0" xfId="1" applyFont="1"/>
    <xf numFmtId="2" fontId="2" fillId="0" borderId="0" xfId="1" applyNumberFormat="1" applyFont="1"/>
    <xf numFmtId="4" fontId="2" fillId="0" borderId="0" xfId="1" applyNumberFormat="1" applyFont="1"/>
    <xf numFmtId="0" fontId="4" fillId="0" borderId="0" xfId="1" applyFont="1"/>
    <xf numFmtId="0" fontId="2" fillId="0" borderId="5" xfId="1" applyFont="1" applyBorder="1"/>
    <xf numFmtId="2" fontId="2" fillId="0" borderId="5" xfId="1" applyNumberFormat="1" applyFont="1" applyBorder="1"/>
    <xf numFmtId="4" fontId="2" fillId="0" borderId="5" xfId="1" applyNumberFormat="1" applyFont="1" applyBorder="1" applyAlignment="1">
      <alignment horizontal="right"/>
    </xf>
    <xf numFmtId="0" fontId="5" fillId="0" borderId="6" xfId="1" applyFont="1" applyBorder="1"/>
    <xf numFmtId="2" fontId="5" fillId="0" borderId="0" xfId="1" applyNumberFormat="1" applyFont="1"/>
    <xf numFmtId="0" fontId="5" fillId="0" borderId="7" xfId="1" applyFont="1" applyBorder="1"/>
    <xf numFmtId="0" fontId="5" fillId="0" borderId="0" xfId="1" applyFont="1"/>
    <xf numFmtId="4" fontId="5" fillId="0" borderId="0" xfId="1" applyNumberFormat="1" applyFont="1"/>
    <xf numFmtId="0" fontId="6" fillId="0" borderId="0" xfId="1" applyFont="1"/>
    <xf numFmtId="0" fontId="5" fillId="0" borderId="0" xfId="1" applyFont="1" applyAlignment="1">
      <alignment horizontal="center"/>
    </xf>
    <xf numFmtId="0" fontId="5" fillId="0" borderId="7" xfId="1" applyFont="1" applyBorder="1" applyAlignment="1">
      <alignment horizontal="center"/>
    </xf>
    <xf numFmtId="2" fontId="5" fillId="0" borderId="7" xfId="1" applyNumberFormat="1" applyFont="1" applyBorder="1" applyAlignment="1">
      <alignment horizontal="center"/>
    </xf>
    <xf numFmtId="2" fontId="5" fillId="0" borderId="9" xfId="1" applyNumberFormat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49" fontId="5" fillId="0" borderId="0" xfId="1" applyNumberFormat="1" applyFont="1" applyAlignment="1">
      <alignment horizontal="center"/>
    </xf>
    <xf numFmtId="0" fontId="5" fillId="0" borderId="11" xfId="1" applyFont="1" applyBorder="1" applyAlignment="1">
      <alignment horizontal="center"/>
    </xf>
    <xf numFmtId="2" fontId="5" fillId="0" borderId="11" xfId="1" applyNumberFormat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4" fontId="5" fillId="0" borderId="13" xfId="1" applyNumberFormat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2" fontId="7" fillId="0" borderId="6" xfId="1" applyNumberFormat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7" fillId="0" borderId="7" xfId="1" applyFont="1" applyBorder="1" applyAlignment="1">
      <alignment horizontal="center"/>
    </xf>
    <xf numFmtId="4" fontId="7" fillId="0" borderId="7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2" fontId="2" fillId="0" borderId="7" xfId="1" applyNumberFormat="1" applyFont="1" applyBorder="1" applyAlignment="1">
      <alignment horizontal="right"/>
    </xf>
    <xf numFmtId="4" fontId="2" fillId="0" borderId="7" xfId="1" applyNumberFormat="1" applyFont="1" applyBorder="1" applyAlignment="1">
      <alignment horizontal="right"/>
    </xf>
    <xf numFmtId="0" fontId="2" fillId="0" borderId="6" xfId="1" applyFont="1" applyBorder="1"/>
    <xf numFmtId="2" fontId="7" fillId="0" borderId="6" xfId="1" applyNumberFormat="1" applyFont="1" applyBorder="1" applyAlignment="1">
      <alignment horizontal="right"/>
    </xf>
    <xf numFmtId="0" fontId="7" fillId="0" borderId="0" xfId="1" applyFont="1" applyAlignment="1">
      <alignment horizontal="right"/>
    </xf>
    <xf numFmtId="0" fontId="7" fillId="0" borderId="7" xfId="1" applyFont="1" applyBorder="1" applyAlignment="1">
      <alignment horizontal="right"/>
    </xf>
    <xf numFmtId="4" fontId="7" fillId="0" borderId="7" xfId="1" applyNumberFormat="1" applyFont="1" applyBorder="1" applyAlignment="1">
      <alignment horizontal="right"/>
    </xf>
    <xf numFmtId="0" fontId="2" fillId="0" borderId="6" xfId="1" applyFont="1" applyBorder="1" applyAlignment="1">
      <alignment horizontal="center"/>
    </xf>
    <xf numFmtId="2" fontId="2" fillId="0" borderId="6" xfId="1" applyNumberFormat="1" applyFont="1" applyBorder="1" applyAlignment="1">
      <alignment horizontal="right"/>
    </xf>
    <xf numFmtId="4" fontId="2" fillId="0" borderId="0" xfId="1" applyNumberFormat="1" applyFont="1" applyAlignment="1">
      <alignment horizontal="right"/>
    </xf>
    <xf numFmtId="0" fontId="2" fillId="0" borderId="7" xfId="1" applyFont="1" applyBorder="1" applyAlignment="1">
      <alignment horizontal="right"/>
    </xf>
    <xf numFmtId="0" fontId="2" fillId="0" borderId="6" xfId="1" applyFont="1" applyBorder="1" applyAlignment="1">
      <alignment horizontal="right"/>
    </xf>
    <xf numFmtId="2" fontId="2" fillId="0" borderId="9" xfId="1" applyNumberFormat="1" applyFont="1" applyBorder="1" applyAlignment="1">
      <alignment horizontal="right"/>
    </xf>
    <xf numFmtId="0" fontId="2" fillId="0" borderId="14" xfId="1" applyFont="1" applyBorder="1"/>
    <xf numFmtId="0" fontId="2" fillId="0" borderId="14" xfId="1" applyFont="1" applyBorder="1" applyAlignment="1">
      <alignment horizontal="center"/>
    </xf>
    <xf numFmtId="2" fontId="2" fillId="0" borderId="14" xfId="1" applyNumberFormat="1" applyFont="1" applyBorder="1" applyAlignment="1">
      <alignment horizontal="right"/>
    </xf>
    <xf numFmtId="4" fontId="2" fillId="0" borderId="15" xfId="1" applyNumberFormat="1" applyFont="1" applyBorder="1" applyAlignment="1">
      <alignment horizontal="right"/>
    </xf>
    <xf numFmtId="0" fontId="2" fillId="0" borderId="0" xfId="1" applyFont="1" applyAlignment="1">
      <alignment horizontal="center"/>
    </xf>
    <xf numFmtId="2" fontId="2" fillId="0" borderId="0" xfId="1" applyNumberFormat="1" applyFont="1" applyAlignment="1">
      <alignment horizontal="right"/>
    </xf>
    <xf numFmtId="0" fontId="2" fillId="0" borderId="9" xfId="1" applyFont="1" applyBorder="1" applyAlignment="1">
      <alignment horizontal="center"/>
    </xf>
    <xf numFmtId="2" fontId="2" fillId="0" borderId="16" xfId="1" applyNumberFormat="1" applyFont="1" applyBorder="1" applyAlignment="1">
      <alignment horizontal="right"/>
    </xf>
    <xf numFmtId="2" fontId="2" fillId="0" borderId="17" xfId="1" applyNumberFormat="1" applyFont="1" applyBorder="1" applyAlignment="1">
      <alignment horizontal="right"/>
    </xf>
    <xf numFmtId="49" fontId="2" fillId="0" borderId="17" xfId="1" applyNumberFormat="1" applyFont="1" applyBorder="1" applyAlignment="1">
      <alignment horizontal="right"/>
    </xf>
    <xf numFmtId="0" fontId="2" fillId="0" borderId="0" xfId="1" applyFont="1" applyAlignment="1">
      <alignment horizontal="right"/>
    </xf>
    <xf numFmtId="0" fontId="2" fillId="0" borderId="18" xfId="1" applyFont="1" applyBorder="1"/>
    <xf numFmtId="0" fontId="2" fillId="0" borderId="15" xfId="1" applyFont="1" applyBorder="1" applyAlignment="1">
      <alignment horizontal="center"/>
    </xf>
    <xf numFmtId="2" fontId="2" fillId="0" borderId="19" xfId="1" applyNumberFormat="1" applyFont="1" applyBorder="1" applyAlignment="1">
      <alignment horizontal="right"/>
    </xf>
    <xf numFmtId="49" fontId="7" fillId="0" borderId="0" xfId="1" applyNumberFormat="1" applyFont="1" applyAlignment="1">
      <alignment horizontal="center"/>
    </xf>
    <xf numFmtId="49" fontId="7" fillId="0" borderId="6" xfId="1" applyNumberFormat="1" applyFont="1" applyBorder="1" applyAlignment="1">
      <alignment horizontal="center"/>
    </xf>
    <xf numFmtId="0" fontId="7" fillId="0" borderId="6" xfId="1" applyFont="1" applyBorder="1"/>
    <xf numFmtId="49" fontId="7" fillId="0" borderId="18" xfId="1" applyNumberFormat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4" fontId="2" fillId="0" borderId="18" xfId="1" applyNumberFormat="1" applyFont="1" applyBorder="1" applyAlignment="1">
      <alignment horizontal="right"/>
    </xf>
    <xf numFmtId="0" fontId="2" fillId="0" borderId="21" xfId="1" applyFont="1" applyBorder="1" applyAlignment="1">
      <alignment horizontal="center"/>
    </xf>
    <xf numFmtId="2" fontId="2" fillId="0" borderId="21" xfId="1" applyNumberFormat="1" applyFont="1" applyBorder="1" applyAlignment="1">
      <alignment horizontal="right"/>
    </xf>
    <xf numFmtId="4" fontId="2" fillId="0" borderId="21" xfId="1" applyNumberFormat="1" applyFont="1" applyBorder="1" applyAlignment="1">
      <alignment horizontal="right"/>
    </xf>
    <xf numFmtId="0" fontId="7" fillId="0" borderId="0" xfId="1" applyFont="1"/>
    <xf numFmtId="0" fontId="2" fillId="0" borderId="17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2" fontId="2" fillId="0" borderId="24" xfId="1" applyNumberFormat="1" applyFont="1" applyBorder="1" applyAlignment="1">
      <alignment horizontal="right"/>
    </xf>
    <xf numFmtId="4" fontId="2" fillId="0" borderId="24" xfId="1" applyNumberFormat="1" applyFont="1" applyBorder="1" applyAlignment="1">
      <alignment horizontal="right"/>
    </xf>
    <xf numFmtId="0" fontId="2" fillId="0" borderId="22" xfId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31" fillId="0" borderId="2" xfId="0" applyFont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/>
    </xf>
    <xf numFmtId="8" fontId="31" fillId="0" borderId="3" xfId="0" applyNumberFormat="1" applyFont="1" applyBorder="1" applyAlignment="1">
      <alignment horizontal="center" vertical="center"/>
    </xf>
    <xf numFmtId="17" fontId="31" fillId="0" borderId="3" xfId="0" applyNumberFormat="1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8" fontId="28" fillId="0" borderId="0" xfId="0" applyNumberFormat="1" applyFont="1"/>
    <xf numFmtId="17" fontId="32" fillId="4" borderId="0" xfId="0" applyNumberFormat="1" applyFont="1" applyFill="1" applyAlignment="1">
      <alignment horizontal="center" vertical="center"/>
    </xf>
    <xf numFmtId="10" fontId="32" fillId="4" borderId="0" xfId="0" applyNumberFormat="1" applyFont="1" applyFill="1" applyAlignment="1">
      <alignment horizontal="center" vertical="center"/>
    </xf>
    <xf numFmtId="0" fontId="32" fillId="0" borderId="0" xfId="0" applyFont="1" applyAlignment="1">
      <alignment horizontal="right" vertical="center"/>
    </xf>
    <xf numFmtId="8" fontId="33" fillId="0" borderId="0" xfId="0" applyNumberFormat="1" applyFont="1"/>
    <xf numFmtId="165" fontId="28" fillId="0" borderId="0" xfId="0" applyNumberFormat="1" applyFont="1"/>
    <xf numFmtId="164" fontId="31" fillId="0" borderId="3" xfId="0" applyNumberFormat="1" applyFont="1" applyBorder="1" applyAlignment="1">
      <alignment horizontal="center" vertical="center"/>
    </xf>
    <xf numFmtId="164" fontId="28" fillId="0" borderId="0" xfId="0" applyNumberFormat="1" applyFont="1"/>
    <xf numFmtId="2" fontId="28" fillId="0" borderId="0" xfId="0" applyNumberFormat="1" applyFont="1"/>
    <xf numFmtId="6" fontId="31" fillId="0" borderId="3" xfId="0" applyNumberFormat="1" applyFont="1" applyBorder="1" applyAlignment="1">
      <alignment horizontal="center" vertical="center"/>
    </xf>
    <xf numFmtId="17" fontId="27" fillId="5" borderId="4" xfId="0" applyNumberFormat="1" applyFont="1" applyFill="1" applyBorder="1" applyAlignment="1">
      <alignment horizontal="left" vertical="center"/>
    </xf>
    <xf numFmtId="0" fontId="27" fillId="5" borderId="4" xfId="0" applyFont="1" applyFill="1" applyBorder="1" applyAlignment="1">
      <alignment horizontal="left" vertical="center"/>
    </xf>
    <xf numFmtId="0" fontId="30" fillId="2" borderId="1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 horizontal="center"/>
    </xf>
  </cellXfs>
  <cellStyles count="83">
    <cellStyle name="20% - Accent1" xfId="3" xr:uid="{32402603-A0C4-4143-8649-EBBE3A572478}"/>
    <cellStyle name="20% - Accent2" xfId="4" xr:uid="{03CF5C9F-4ACE-418A-A2AB-77D97333A25F}"/>
    <cellStyle name="20% - Accent3" xfId="5" xr:uid="{7275CE43-3C67-41CC-B209-ECEED771C7AC}"/>
    <cellStyle name="20% - Accent4" xfId="6" xr:uid="{13D56D78-D19E-4A1D-83CA-9E6EE728DC22}"/>
    <cellStyle name="20% - Accent5" xfId="7" xr:uid="{6642FCF7-D1BB-4D1D-8BBD-5998FDDA685A}"/>
    <cellStyle name="20% - Accent6" xfId="8" xr:uid="{BCD2A66F-FE30-49D7-9D43-9A2DC6041490}"/>
    <cellStyle name="20% - Ênfase1 2" xfId="9" xr:uid="{05C4D369-A394-4207-BFDC-3B1241BC57A6}"/>
    <cellStyle name="20% - Ênfase2 2" xfId="10" xr:uid="{9CA0977F-DBA9-4031-B8E3-C5B2F416372A}"/>
    <cellStyle name="20% - Ênfase3 2" xfId="11" xr:uid="{4058D80E-B750-4377-9658-6E0CDB41249D}"/>
    <cellStyle name="20% - Ênfase4 2" xfId="12" xr:uid="{70FFCD07-1C6B-4AA9-9435-4DB684E0755B}"/>
    <cellStyle name="20% - Ênfase5 2" xfId="13" xr:uid="{DBF09177-C7E9-4E8B-8B73-C00A349D3C2D}"/>
    <cellStyle name="20% - Ênfase6 2" xfId="14" xr:uid="{03007287-EB1C-4257-9FFA-614BB6D2E8ED}"/>
    <cellStyle name="40% - Accent1" xfId="15" xr:uid="{BF1C28A1-6A68-4143-9C69-8D2C8DFFBA3A}"/>
    <cellStyle name="40% - Accent2" xfId="16" xr:uid="{18020C52-2FCC-41C9-90A0-CF8990DB2E97}"/>
    <cellStyle name="40% - Accent3" xfId="17" xr:uid="{BD332319-3198-4563-9DFB-589518A600F4}"/>
    <cellStyle name="40% - Accent4" xfId="18" xr:uid="{DC9948B3-F1CC-41C8-AAFD-E534928DB5E3}"/>
    <cellStyle name="40% - Accent5" xfId="19" xr:uid="{E95694BB-BEB2-4BD6-AA41-D25989FFA444}"/>
    <cellStyle name="40% - Accent6" xfId="20" xr:uid="{B4E387E0-0AA2-4A8F-B7BC-E0E38EADF65F}"/>
    <cellStyle name="40% - Ênfase1 2" xfId="21" xr:uid="{97A277B4-3F66-4AE4-8E45-2A915FF20D92}"/>
    <cellStyle name="40% - Ênfase2 2" xfId="22" xr:uid="{91A9134C-727F-4A92-A8E6-3399A30D329D}"/>
    <cellStyle name="40% - Ênfase3 2" xfId="23" xr:uid="{C4ABD906-F555-4029-B913-A9B3F7C2ACD6}"/>
    <cellStyle name="40% - Ênfase4 2" xfId="24" xr:uid="{0A976D22-AA86-4826-9FE3-72366AEE3CC2}"/>
    <cellStyle name="40% - Ênfase5 2" xfId="25" xr:uid="{92AAFFE1-8C56-4BF4-B805-D40FA08918F4}"/>
    <cellStyle name="40% - Ênfase6 2" xfId="26" xr:uid="{F87E5198-4E85-4154-8119-D18EA8E74551}"/>
    <cellStyle name="60% - Accent1" xfId="27" xr:uid="{B8280981-89CA-4434-A258-C654FD5184FB}"/>
    <cellStyle name="60% - Accent2" xfId="28" xr:uid="{40E82EB0-F4C9-4FEB-8AD1-6A9AFED5571E}"/>
    <cellStyle name="60% - Accent3" xfId="29" xr:uid="{14B097F0-7004-4F32-8B3C-2D6DD522C49B}"/>
    <cellStyle name="60% - Accent4" xfId="30" xr:uid="{A3A507D2-EB2E-4CF0-922F-30912ADFCC86}"/>
    <cellStyle name="60% - Accent5" xfId="31" xr:uid="{5A29D1E1-EF86-4926-B599-1CF9C4FFCF17}"/>
    <cellStyle name="60% - Accent6" xfId="32" xr:uid="{07FB5E6B-243B-4F56-8642-DD154F1D83D3}"/>
    <cellStyle name="60% - Ênfase1 2" xfId="33" xr:uid="{F98CDDA0-53AF-44E7-BB36-8453EE557373}"/>
    <cellStyle name="60% - Ênfase2 2" xfId="34" xr:uid="{059B5625-E511-4763-BDE8-736474A1730E}"/>
    <cellStyle name="60% - Ênfase3 2" xfId="35" xr:uid="{8CDAE470-B5BD-441D-909D-D6348E5B2AEA}"/>
    <cellStyle name="60% - Ênfase4 2" xfId="36" xr:uid="{B307E1AF-C5F0-40ED-9F21-359225F262B6}"/>
    <cellStyle name="60% - Ênfase5 2" xfId="37" xr:uid="{4646569E-4A89-46AF-8F32-A620A5B08583}"/>
    <cellStyle name="60% - Ênfase6 2" xfId="38" xr:uid="{756B44E3-3533-4D36-9DE9-9E3AA4A8B06B}"/>
    <cellStyle name="Accent1" xfId="39" xr:uid="{5B232226-EEDE-45C1-BA00-DF7D22A73AE9}"/>
    <cellStyle name="Accent2" xfId="40" xr:uid="{9BC9C018-0BB1-4EFD-AC9F-0E4E3B9A3057}"/>
    <cellStyle name="Accent3" xfId="41" xr:uid="{BE8C36A9-56A7-4B56-BEC4-83F2F5D1912D}"/>
    <cellStyle name="Accent4" xfId="42" xr:uid="{BDD775DE-2286-4F1A-8D55-33FFB2E7066D}"/>
    <cellStyle name="Accent5" xfId="43" xr:uid="{152B1212-0541-4069-A1F3-76DF02D25A9E}"/>
    <cellStyle name="Accent6" xfId="44" xr:uid="{3B44A5F1-4EA8-4C53-AA0B-04B4D0F6913F}"/>
    <cellStyle name="Bad" xfId="45" xr:uid="{C93DB17A-48DC-4E30-8DE5-F56430B994B2}"/>
    <cellStyle name="Bom 2" xfId="46" xr:uid="{FB9AA7BA-7036-4BD3-8261-D96AB4125BCB}"/>
    <cellStyle name="Calculation" xfId="47" xr:uid="{9BB6B9D9-C6C0-4469-9E3E-E3D1022BAC36}"/>
    <cellStyle name="Cálculo 2" xfId="48" xr:uid="{54B71F39-9370-48F4-ABF4-2CFBDA137135}"/>
    <cellStyle name="Célula de Verificação 2" xfId="49" xr:uid="{94627E11-BC46-4AE3-91B9-C6354C7E9171}"/>
    <cellStyle name="Célula Vinculada 2" xfId="50" xr:uid="{B2D31CE8-D19A-4D8B-997D-0C2DBDCEBBF4}"/>
    <cellStyle name="Check Cell" xfId="51" xr:uid="{41E5AC80-2B1D-45AF-B956-2B8FC3DE1913}"/>
    <cellStyle name="Ênfase1 2" xfId="52" xr:uid="{1CFEC5E0-0E53-4655-BFF8-9773F4A35BCC}"/>
    <cellStyle name="Ênfase2 2" xfId="53" xr:uid="{0850907A-1C14-4210-9E05-A8B977BB8DF0}"/>
    <cellStyle name="Ênfase3 2" xfId="54" xr:uid="{484325E1-0A3C-4F04-9EF6-FF5CD11079C1}"/>
    <cellStyle name="Ênfase4 2" xfId="55" xr:uid="{ABECDCD7-570F-49E8-A5FE-CF4ACFEBE865}"/>
    <cellStyle name="Ênfase5 2" xfId="56" xr:uid="{91E7B4CF-0A19-454F-8069-FA3638022393}"/>
    <cellStyle name="Ênfase6 2" xfId="57" xr:uid="{6CBC1DE0-A965-4283-B136-239CE5EADE76}"/>
    <cellStyle name="Entrada 2" xfId="58" xr:uid="{E7D907AF-D1B9-45EF-9EC0-A737B61F5A8F}"/>
    <cellStyle name="Explanatory Text" xfId="59" xr:uid="{B43B74F5-1CE0-4294-9F83-1155DACC92A0}"/>
    <cellStyle name="Good" xfId="60" xr:uid="{4DB25315-9179-43C7-9802-FABDBA2FE690}"/>
    <cellStyle name="Heading 1" xfId="61" xr:uid="{AA95FD7C-0FFF-453B-AF5A-712A3307C562}"/>
    <cellStyle name="Heading 2" xfId="62" xr:uid="{640E5668-F713-4B88-8C89-06B41F2BD6C6}"/>
    <cellStyle name="Heading 3" xfId="63" xr:uid="{73D14AAF-3392-40CA-A8C9-AAAF3D8C2B80}"/>
    <cellStyle name="Heading 4" xfId="64" xr:uid="{EE8712BC-B099-488E-9718-9783962918F5}"/>
    <cellStyle name="Input" xfId="65" xr:uid="{E52FE3B4-4DDC-4AB1-9A56-09D0032E3A22}"/>
    <cellStyle name="Linked Cell" xfId="66" xr:uid="{F42A6236-DEFB-4F6C-B573-8CC2CDA86986}"/>
    <cellStyle name="Neutral" xfId="67" xr:uid="{9427A9C0-9C47-4427-A2DB-E05FBB62B61A}"/>
    <cellStyle name="Normal" xfId="0" builtinId="0"/>
    <cellStyle name="Normal 2" xfId="68" xr:uid="{9CA10160-FBE8-47AF-8F66-60B8434DE8CB}"/>
    <cellStyle name="Normal 3" xfId="2" xr:uid="{FC9F81D1-099E-4F79-AD55-4FCF0A6CF192}"/>
    <cellStyle name="Normal_ipca_201707SerieHist" xfId="1" xr:uid="{EE7DF638-4C74-43F2-8BFD-029C63D1426B}"/>
    <cellStyle name="Nota 2" xfId="69" xr:uid="{A6701413-3963-4502-AB69-92C477097309}"/>
    <cellStyle name="Note" xfId="70" xr:uid="{28DB5EA8-A043-4BB1-92CB-F2324B797088}"/>
    <cellStyle name="Output" xfId="71" xr:uid="{8E26E956-81A7-43B3-A2AF-8B1EB043BA32}"/>
    <cellStyle name="Saída 2" xfId="72" xr:uid="{392B3174-5272-4F5B-B9C0-A8B720A2F2E7}"/>
    <cellStyle name="Texto de Aviso 2" xfId="73" xr:uid="{A0466DA0-1EBA-4E78-A653-4AD5D54A599F}"/>
    <cellStyle name="Texto Explicativo 2" xfId="74" xr:uid="{F45807DA-455E-4A27-AC0F-F36FC34FF671}"/>
    <cellStyle name="Title" xfId="75" xr:uid="{749484B5-7D1C-42BB-8801-4F3289C00DC4}"/>
    <cellStyle name="Título 1 2" xfId="77" xr:uid="{2C6C4890-1D84-4640-AC58-D9E1B982716C}"/>
    <cellStyle name="Título 2 2" xfId="78" xr:uid="{2F1C8FDD-EE7F-43A0-AE57-A03E81C8B6F9}"/>
    <cellStyle name="Título 3 2" xfId="79" xr:uid="{9A25E4EE-7571-44C8-B98C-07374A8DAB38}"/>
    <cellStyle name="Título 4 2" xfId="80" xr:uid="{04664EF2-B6A7-489D-970E-95C431F62813}"/>
    <cellStyle name="Título 5" xfId="76" xr:uid="{81C6348D-FD0C-47B1-B84F-AA76C5D4C670}"/>
    <cellStyle name="Total 2" xfId="81" xr:uid="{D3801AD6-474D-4831-A267-A53A14D6F8EF}"/>
    <cellStyle name="Warning Text" xfId="82" xr:uid="{86CC54F4-1A4D-4342-A9D2-379FA8C123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190498</xdr:colOff>
      <xdr:row>0</xdr:row>
      <xdr:rowOff>142875</xdr:rowOff>
    </xdr:from>
    <xdr:to>
      <xdr:col>1</xdr:col>
      <xdr:colOff>253889</xdr:colOff>
      <xdr:row>2</xdr:row>
      <xdr:rowOff>172009</xdr:rowOff>
    </xdr:to>
    <xdr:pic>
      <xdr:nvPicPr>
        <xdr:cNvPr id="2" name="Imagem 1" descr="Ares PCJ - Agência Reguladora PCJ">
          <a:extLst>
            <a:ext uri="{FF2B5EF4-FFF2-40B4-BE49-F238E27FC236}">
              <a16:creationId xmlns:a16="http://schemas.microsoft.com/office/drawing/2014/main" id="{D757BEE9-784C-1E18-F0B1-DE674E9E3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8" y="142875"/>
          <a:ext cx="2101741" cy="5244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69"/>
  <sheetViews>
    <sheetView showGridLines="0" tabSelected="1" zoomScaleNormal="100" workbookViewId="0"/>
  </sheetViews>
  <sheetFormatPr defaultColWidth="9.28515625" defaultRowHeight="15.75" outlineLevelRow="1" x14ac:dyDescent="0.25"/>
  <cols>
    <col min="1" max="1" width="30.5703125" style="75" bestFit="1" customWidth="1"/>
    <col min="2" max="2" width="32.85546875" style="75" bestFit="1" customWidth="1"/>
    <col min="3" max="3" width="28.85546875" style="75" bestFit="1" customWidth="1"/>
    <col min="4" max="4" width="41.42578125" style="75" bestFit="1" customWidth="1"/>
    <col min="5" max="5" width="35.7109375" style="75" bestFit="1" customWidth="1"/>
    <col min="6" max="6" width="22" style="75" bestFit="1" customWidth="1"/>
    <col min="7" max="7" width="15.5703125" style="75" bestFit="1" customWidth="1"/>
    <col min="8" max="8" width="9.28515625" style="75" bestFit="1" customWidth="1"/>
    <col min="9" max="9" width="23.85546875" style="75" customWidth="1"/>
    <col min="10" max="10" width="12.28515625" style="75" bestFit="1" customWidth="1"/>
    <col min="11" max="11" width="14.42578125" style="75" bestFit="1" customWidth="1"/>
    <col min="12" max="16384" width="9.28515625" style="75"/>
  </cols>
  <sheetData>
    <row r="1" spans="1:11" ht="23.25" customHeight="1" x14ac:dyDescent="0.25">
      <c r="B1" s="102" t="s">
        <v>56</v>
      </c>
      <c r="C1" s="103"/>
      <c r="D1" s="103"/>
      <c r="E1" s="103"/>
      <c r="F1" s="103"/>
    </row>
    <row r="2" spans="1:11" x14ac:dyDescent="0.25">
      <c r="B2" s="103"/>
      <c r="C2" s="103"/>
      <c r="D2" s="103"/>
      <c r="E2" s="103"/>
      <c r="F2" s="103"/>
    </row>
    <row r="3" spans="1:11" x14ac:dyDescent="0.25">
      <c r="B3" s="103"/>
      <c r="C3" s="103"/>
      <c r="D3" s="103"/>
      <c r="E3" s="103"/>
      <c r="F3" s="103"/>
    </row>
    <row r="5" spans="1:11" ht="17.25" thickBot="1" x14ac:dyDescent="0.35">
      <c r="A5" s="92">
        <v>43800</v>
      </c>
      <c r="B5" s="93"/>
      <c r="C5" s="93"/>
      <c r="D5" s="93"/>
      <c r="E5" s="93"/>
      <c r="F5" s="93"/>
      <c r="K5" s="76"/>
    </row>
    <row r="6" spans="1:11" hidden="1" outlineLevel="1" x14ac:dyDescent="0.25">
      <c r="A6" s="94" t="s">
        <v>0</v>
      </c>
      <c r="B6" s="94" t="s">
        <v>1</v>
      </c>
      <c r="C6" s="94" t="s">
        <v>2</v>
      </c>
      <c r="D6" s="94" t="s">
        <v>3</v>
      </c>
      <c r="E6" s="94" t="s">
        <v>4</v>
      </c>
      <c r="F6" s="94" t="s">
        <v>5</v>
      </c>
    </row>
    <row r="7" spans="1:11" ht="16.5" hidden="1" outlineLevel="1" thickBot="1" x14ac:dyDescent="0.3">
      <c r="A7" s="95"/>
      <c r="B7" s="95"/>
      <c r="C7" s="95"/>
      <c r="D7" s="95"/>
      <c r="E7" s="95"/>
      <c r="F7" s="95"/>
    </row>
    <row r="8" spans="1:11" ht="16.5" hidden="1" outlineLevel="1" thickBot="1" x14ac:dyDescent="0.3">
      <c r="A8" s="77" t="s">
        <v>6</v>
      </c>
      <c r="B8" s="78" t="s">
        <v>7</v>
      </c>
      <c r="C8" s="79">
        <v>182522886.84</v>
      </c>
      <c r="D8" s="80">
        <v>41030</v>
      </c>
      <c r="E8" s="81">
        <v>1.5115000000000001</v>
      </c>
      <c r="F8" s="79">
        <f>C8*E8*0.5%</f>
        <v>1379416.7172933</v>
      </c>
      <c r="G8" s="82"/>
      <c r="H8" s="82"/>
      <c r="I8" s="82"/>
    </row>
    <row r="9" spans="1:11" ht="16.5" hidden="1" outlineLevel="1" thickBot="1" x14ac:dyDescent="0.3">
      <c r="A9" s="77" t="s">
        <v>8</v>
      </c>
      <c r="B9" s="78" t="s">
        <v>9</v>
      </c>
      <c r="C9" s="79">
        <v>78875980</v>
      </c>
      <c r="D9" s="80">
        <v>42125</v>
      </c>
      <c r="E9" s="81">
        <v>1.2299</v>
      </c>
      <c r="F9" s="79">
        <f t="shared" ref="F9:F20" si="0">C9*E9*0.5%</f>
        <v>485047.83901</v>
      </c>
      <c r="G9" s="82"/>
      <c r="H9" s="82"/>
      <c r="I9" s="82"/>
    </row>
    <row r="10" spans="1:11" ht="16.5" hidden="1" outlineLevel="1" thickBot="1" x14ac:dyDescent="0.3">
      <c r="A10" s="77" t="s">
        <v>10</v>
      </c>
      <c r="B10" s="78" t="s">
        <v>11</v>
      </c>
      <c r="C10" s="79">
        <v>40932883</v>
      </c>
      <c r="D10" s="80">
        <v>34700</v>
      </c>
      <c r="E10" s="81">
        <v>5.0880999999999998</v>
      </c>
      <c r="F10" s="79">
        <f t="shared" si="0"/>
        <v>1041353.0099615001</v>
      </c>
      <c r="G10" s="82"/>
      <c r="H10" s="82"/>
      <c r="I10" s="82"/>
    </row>
    <row r="11" spans="1:11" ht="16.5" hidden="1" outlineLevel="1" thickBot="1" x14ac:dyDescent="0.3">
      <c r="A11" s="77" t="s">
        <v>12</v>
      </c>
      <c r="B11" s="78" t="s">
        <v>13</v>
      </c>
      <c r="C11" s="79">
        <v>155589300</v>
      </c>
      <c r="D11" s="80">
        <v>34639</v>
      </c>
      <c r="E11" s="81">
        <v>5.2630999999999997</v>
      </c>
      <c r="F11" s="79">
        <f t="shared" si="0"/>
        <v>4094410.2241499997</v>
      </c>
      <c r="G11" s="82"/>
      <c r="H11" s="82"/>
      <c r="I11" s="82"/>
    </row>
    <row r="12" spans="1:11" ht="16.5" hidden="1" outlineLevel="1" thickBot="1" x14ac:dyDescent="0.3">
      <c r="A12" s="77" t="s">
        <v>14</v>
      </c>
      <c r="B12" s="78" t="s">
        <v>15</v>
      </c>
      <c r="C12" s="79">
        <v>57305578.299999997</v>
      </c>
      <c r="D12" s="80">
        <v>39508</v>
      </c>
      <c r="E12" s="81">
        <v>1.8967000000000001</v>
      </c>
      <c r="F12" s="79">
        <f t="shared" si="0"/>
        <v>543457.45180805004</v>
      </c>
      <c r="G12" s="82"/>
      <c r="H12" s="82"/>
      <c r="I12" s="82"/>
    </row>
    <row r="13" spans="1:11" ht="16.5" hidden="1" outlineLevel="1" thickBot="1" x14ac:dyDescent="0.3">
      <c r="A13" s="77" t="s">
        <v>16</v>
      </c>
      <c r="B13" s="78" t="s">
        <v>17</v>
      </c>
      <c r="C13" s="79">
        <v>20517119.66</v>
      </c>
      <c r="D13" s="80">
        <v>41944</v>
      </c>
      <c r="E13" s="81">
        <v>1.3057000000000001</v>
      </c>
      <c r="F13" s="79">
        <v>200000</v>
      </c>
      <c r="G13" s="82"/>
      <c r="H13" s="82"/>
      <c r="I13" s="82"/>
    </row>
    <row r="14" spans="1:11" ht="16.5" hidden="1" outlineLevel="1" thickBot="1" x14ac:dyDescent="0.3">
      <c r="A14" s="77" t="s">
        <v>18</v>
      </c>
      <c r="B14" s="78" t="s">
        <v>19</v>
      </c>
      <c r="C14" s="79">
        <v>332627387.68000001</v>
      </c>
      <c r="D14" s="80">
        <v>40544</v>
      </c>
      <c r="E14" s="81">
        <v>1.6322000000000001</v>
      </c>
      <c r="F14" s="79">
        <f t="shared" si="0"/>
        <v>2714572.11085648</v>
      </c>
      <c r="G14" s="82"/>
      <c r="H14" s="82"/>
      <c r="I14" s="82"/>
    </row>
    <row r="15" spans="1:11" ht="16.5" hidden="1" outlineLevel="1" thickBot="1" x14ac:dyDescent="0.3">
      <c r="A15" s="77" t="s">
        <v>18</v>
      </c>
      <c r="B15" s="78" t="s">
        <v>20</v>
      </c>
      <c r="C15" s="79">
        <v>110392946.98999999</v>
      </c>
      <c r="D15" s="80">
        <v>40695</v>
      </c>
      <c r="E15" s="81">
        <v>1.5845</v>
      </c>
      <c r="F15" s="79">
        <f t="shared" si="0"/>
        <v>874588.12252827501</v>
      </c>
      <c r="G15" s="82"/>
      <c r="H15" s="82"/>
      <c r="I15" s="82"/>
    </row>
    <row r="16" spans="1:11" ht="16.5" hidden="1" outlineLevel="1" thickBot="1" x14ac:dyDescent="0.3">
      <c r="A16" s="77" t="s">
        <v>21</v>
      </c>
      <c r="B16" s="78" t="s">
        <v>22</v>
      </c>
      <c r="C16" s="79">
        <v>69772006.579999998</v>
      </c>
      <c r="D16" s="80">
        <v>34608</v>
      </c>
      <c r="E16" s="81">
        <v>5.4108999999999998</v>
      </c>
      <c r="F16" s="79">
        <f t="shared" si="0"/>
        <v>1887646.75201861</v>
      </c>
      <c r="G16" s="82"/>
      <c r="H16" s="82"/>
      <c r="I16" s="82"/>
    </row>
    <row r="17" spans="1:10" ht="16.5" hidden="1" outlineLevel="1" thickBot="1" x14ac:dyDescent="0.3">
      <c r="A17" s="77" t="s">
        <v>23</v>
      </c>
      <c r="B17" s="78" t="s">
        <v>13</v>
      </c>
      <c r="C17" s="79">
        <v>176848117</v>
      </c>
      <c r="D17" s="80">
        <v>38504</v>
      </c>
      <c r="E17" s="81">
        <v>2.1254</v>
      </c>
      <c r="F17" s="79">
        <f t="shared" si="0"/>
        <v>1879364.939359</v>
      </c>
      <c r="G17" s="82"/>
      <c r="H17" s="82"/>
      <c r="I17" s="82"/>
    </row>
    <row r="18" spans="1:10" ht="16.5" hidden="1" outlineLevel="1" thickBot="1" x14ac:dyDescent="0.3">
      <c r="A18" s="77" t="s">
        <v>24</v>
      </c>
      <c r="B18" s="78" t="s">
        <v>25</v>
      </c>
      <c r="C18" s="81" t="s">
        <v>26</v>
      </c>
      <c r="D18" s="80">
        <v>35309</v>
      </c>
      <c r="E18" s="81">
        <v>3.9005000000000001</v>
      </c>
      <c r="F18" s="79">
        <v>200000</v>
      </c>
      <c r="G18" s="82"/>
      <c r="H18" s="82"/>
      <c r="I18" s="82"/>
    </row>
    <row r="19" spans="1:10" ht="16.5" hidden="1" outlineLevel="1" thickBot="1" x14ac:dyDescent="0.3">
      <c r="A19" s="77" t="s">
        <v>27</v>
      </c>
      <c r="B19" s="78" t="s">
        <v>28</v>
      </c>
      <c r="C19" s="79">
        <v>21664060</v>
      </c>
      <c r="D19" s="80">
        <v>42278</v>
      </c>
      <c r="E19" s="81">
        <v>1.1938</v>
      </c>
      <c r="F19" s="79">
        <v>200000</v>
      </c>
      <c r="G19" s="82"/>
      <c r="H19" s="82"/>
      <c r="I19" s="82"/>
    </row>
    <row r="20" spans="1:10" ht="16.5" hidden="1" outlineLevel="1" thickBot="1" x14ac:dyDescent="0.3">
      <c r="A20" s="77" t="s">
        <v>29</v>
      </c>
      <c r="B20" s="78" t="s">
        <v>13</v>
      </c>
      <c r="C20" s="79">
        <v>347969175</v>
      </c>
      <c r="D20" s="80">
        <v>41974</v>
      </c>
      <c r="E20" s="81">
        <v>1.2956000000000001</v>
      </c>
      <c r="F20" s="79">
        <f t="shared" si="0"/>
        <v>2254144.3156500002</v>
      </c>
      <c r="G20" s="82"/>
      <c r="H20" s="82"/>
      <c r="I20" s="82"/>
    </row>
    <row r="21" spans="1:10" collapsed="1" x14ac:dyDescent="0.25"/>
    <row r="22" spans="1:10" ht="16.5" thickBot="1" x14ac:dyDescent="0.3">
      <c r="A22" s="92">
        <v>43831</v>
      </c>
      <c r="B22" s="93"/>
      <c r="C22" s="93"/>
      <c r="D22" s="93"/>
      <c r="E22" s="93"/>
      <c r="F22" s="93"/>
      <c r="G22" s="83">
        <v>43800</v>
      </c>
      <c r="H22" s="84">
        <v>1.15E-2</v>
      </c>
    </row>
    <row r="23" spans="1:10" hidden="1" outlineLevel="1" x14ac:dyDescent="0.25">
      <c r="A23" s="94" t="s">
        <v>0</v>
      </c>
      <c r="B23" s="94" t="s">
        <v>1</v>
      </c>
      <c r="C23" s="94" t="s">
        <v>2</v>
      </c>
      <c r="D23" s="94" t="s">
        <v>3</v>
      </c>
      <c r="E23" s="94" t="s">
        <v>4</v>
      </c>
      <c r="F23" s="94" t="s">
        <v>5</v>
      </c>
    </row>
    <row r="24" spans="1:10" ht="16.5" hidden="1" outlineLevel="1" thickBot="1" x14ac:dyDescent="0.3">
      <c r="A24" s="95"/>
      <c r="B24" s="95"/>
      <c r="C24" s="95"/>
      <c r="D24" s="95"/>
      <c r="E24" s="95"/>
      <c r="F24" s="95"/>
      <c r="G24" s="85"/>
    </row>
    <row r="25" spans="1:10" ht="16.5" hidden="1" outlineLevel="1" thickBot="1" x14ac:dyDescent="0.3">
      <c r="A25" s="77" t="s">
        <v>6</v>
      </c>
      <c r="B25" s="78" t="s">
        <v>7</v>
      </c>
      <c r="C25" s="79">
        <v>182522886.84</v>
      </c>
      <c r="D25" s="80">
        <v>41030</v>
      </c>
      <c r="E25" s="81">
        <v>1.5287999999999999</v>
      </c>
      <c r="F25" s="79">
        <f>C25*E25*0.5%</f>
        <v>1395204.9470049599</v>
      </c>
      <c r="G25" s="86"/>
      <c r="I25" s="82"/>
      <c r="J25" s="87"/>
    </row>
    <row r="26" spans="1:10" ht="16.5" hidden="1" outlineLevel="1" thickBot="1" x14ac:dyDescent="0.3">
      <c r="A26" s="77" t="s">
        <v>8</v>
      </c>
      <c r="B26" s="78" t="s">
        <v>9</v>
      </c>
      <c r="C26" s="79">
        <v>78875980</v>
      </c>
      <c r="D26" s="80">
        <v>42125</v>
      </c>
      <c r="E26" s="88">
        <v>1.244</v>
      </c>
      <c r="F26" s="79">
        <f t="shared" ref="F26:F29" si="1">C26*E26*0.5%</f>
        <v>490608.59560000006</v>
      </c>
      <c r="G26" s="86"/>
      <c r="J26" s="87"/>
    </row>
    <row r="27" spans="1:10" ht="16.5" hidden="1" outlineLevel="1" thickBot="1" x14ac:dyDescent="0.3">
      <c r="A27" s="77" t="s">
        <v>10</v>
      </c>
      <c r="B27" s="78" t="s">
        <v>11</v>
      </c>
      <c r="C27" s="79">
        <v>40932883</v>
      </c>
      <c r="D27" s="80">
        <v>34700</v>
      </c>
      <c r="E27" s="81">
        <v>5.1466000000000003</v>
      </c>
      <c r="F27" s="79">
        <f t="shared" si="1"/>
        <v>1053325.878239</v>
      </c>
      <c r="G27" s="86"/>
      <c r="J27" s="87"/>
    </row>
    <row r="28" spans="1:10" ht="16.5" hidden="1" outlineLevel="1" thickBot="1" x14ac:dyDescent="0.3">
      <c r="A28" s="77" t="s">
        <v>12</v>
      </c>
      <c r="B28" s="78" t="s">
        <v>13</v>
      </c>
      <c r="C28" s="79">
        <v>155589300</v>
      </c>
      <c r="D28" s="80">
        <v>34639</v>
      </c>
      <c r="E28" s="81">
        <v>5.3235999999999999</v>
      </c>
      <c r="F28" s="79">
        <f t="shared" si="1"/>
        <v>4141475.9874</v>
      </c>
      <c r="G28" s="86"/>
      <c r="J28" s="87"/>
    </row>
    <row r="29" spans="1:10" ht="16.5" hidden="1" outlineLevel="1" thickBot="1" x14ac:dyDescent="0.3">
      <c r="A29" s="77" t="s">
        <v>14</v>
      </c>
      <c r="B29" s="78" t="s">
        <v>15</v>
      </c>
      <c r="C29" s="79">
        <v>57305578.299999997</v>
      </c>
      <c r="D29" s="80">
        <v>39508</v>
      </c>
      <c r="E29" s="81">
        <v>1.9185000000000001</v>
      </c>
      <c r="F29" s="79">
        <f t="shared" si="1"/>
        <v>549703.75984275003</v>
      </c>
      <c r="G29" s="86"/>
      <c r="J29" s="87"/>
    </row>
    <row r="30" spans="1:10" ht="16.5" hidden="1" outlineLevel="1" thickBot="1" x14ac:dyDescent="0.3">
      <c r="A30" s="77" t="s">
        <v>16</v>
      </c>
      <c r="B30" s="78" t="s">
        <v>17</v>
      </c>
      <c r="C30" s="79">
        <v>20517119.66</v>
      </c>
      <c r="D30" s="80">
        <v>41944</v>
      </c>
      <c r="E30" s="81">
        <v>1.3207</v>
      </c>
      <c r="F30" s="79">
        <f>F13*1.0115</f>
        <v>202300</v>
      </c>
      <c r="G30" s="86"/>
      <c r="I30" s="82"/>
      <c r="J30" s="87"/>
    </row>
    <row r="31" spans="1:10" ht="16.5" hidden="1" outlineLevel="1" thickBot="1" x14ac:dyDescent="0.3">
      <c r="A31" s="77" t="s">
        <v>18</v>
      </c>
      <c r="B31" s="78" t="s">
        <v>19</v>
      </c>
      <c r="C31" s="79">
        <v>332627387.68000001</v>
      </c>
      <c r="D31" s="80">
        <v>40544</v>
      </c>
      <c r="E31" s="88">
        <v>1.651</v>
      </c>
      <c r="F31" s="79">
        <f t="shared" ref="F31:F34" si="2">C31*E31*0.5%</f>
        <v>2745839.0852983999</v>
      </c>
      <c r="G31" s="86"/>
      <c r="J31" s="87"/>
    </row>
    <row r="32" spans="1:10" ht="16.5" hidden="1" outlineLevel="1" thickBot="1" x14ac:dyDescent="0.3">
      <c r="A32" s="77" t="s">
        <v>18</v>
      </c>
      <c r="B32" s="78" t="s">
        <v>20</v>
      </c>
      <c r="C32" s="79">
        <v>110392946.98999999</v>
      </c>
      <c r="D32" s="80">
        <v>40695</v>
      </c>
      <c r="E32" s="81">
        <v>1.6027</v>
      </c>
      <c r="F32" s="79">
        <f t="shared" si="2"/>
        <v>884633.88070436497</v>
      </c>
      <c r="G32" s="86"/>
      <c r="J32" s="87"/>
    </row>
    <row r="33" spans="1:11" ht="16.5" hidden="1" outlineLevel="1" thickBot="1" x14ac:dyDescent="0.3">
      <c r="A33" s="77" t="s">
        <v>21</v>
      </c>
      <c r="B33" s="78" t="s">
        <v>22</v>
      </c>
      <c r="C33" s="79">
        <v>69772006.579999998</v>
      </c>
      <c r="D33" s="80">
        <v>34608</v>
      </c>
      <c r="E33" s="81">
        <v>5.4732000000000003</v>
      </c>
      <c r="F33" s="79">
        <f t="shared" si="2"/>
        <v>1909380.73206828</v>
      </c>
      <c r="G33" s="86"/>
      <c r="J33" s="87"/>
    </row>
    <row r="34" spans="1:11" ht="16.5" hidden="1" outlineLevel="1" thickBot="1" x14ac:dyDescent="0.3">
      <c r="A34" s="77" t="s">
        <v>23</v>
      </c>
      <c r="B34" s="78" t="s">
        <v>13</v>
      </c>
      <c r="C34" s="79">
        <v>176848117</v>
      </c>
      <c r="D34" s="80">
        <v>38504</v>
      </c>
      <c r="E34" s="81">
        <v>2.1499000000000001</v>
      </c>
      <c r="F34" s="79">
        <f t="shared" si="2"/>
        <v>1901028.8336915001</v>
      </c>
      <c r="G34" s="86"/>
      <c r="J34" s="87"/>
    </row>
    <row r="35" spans="1:11" ht="16.5" hidden="1" outlineLevel="1" thickBot="1" x14ac:dyDescent="0.3">
      <c r="A35" s="77" t="s">
        <v>24</v>
      </c>
      <c r="B35" s="78" t="s">
        <v>25</v>
      </c>
      <c r="C35" s="81" t="s">
        <v>26</v>
      </c>
      <c r="D35" s="80">
        <v>35309</v>
      </c>
      <c r="E35" s="81">
        <v>3.9453999999999998</v>
      </c>
      <c r="F35" s="79">
        <f>F18*1.0115</f>
        <v>202300</v>
      </c>
      <c r="G35" s="86"/>
      <c r="I35" s="82"/>
      <c r="J35" s="87"/>
    </row>
    <row r="36" spans="1:11" ht="16.5" hidden="1" outlineLevel="1" thickBot="1" x14ac:dyDescent="0.3">
      <c r="A36" s="77" t="s">
        <v>27</v>
      </c>
      <c r="B36" s="78" t="s">
        <v>28</v>
      </c>
      <c r="C36" s="79">
        <v>21664060</v>
      </c>
      <c r="D36" s="80">
        <v>42278</v>
      </c>
      <c r="E36" s="81">
        <v>1.2075</v>
      </c>
      <c r="F36" s="79">
        <f>F19*1.0115</f>
        <v>202300</v>
      </c>
      <c r="G36" s="86"/>
      <c r="I36" s="82"/>
      <c r="J36" s="87"/>
    </row>
    <row r="37" spans="1:11" ht="16.5" hidden="1" outlineLevel="1" thickBot="1" x14ac:dyDescent="0.3">
      <c r="A37" s="77" t="s">
        <v>29</v>
      </c>
      <c r="B37" s="78" t="s">
        <v>13</v>
      </c>
      <c r="C37" s="79">
        <v>347969175</v>
      </c>
      <c r="D37" s="80">
        <v>41974</v>
      </c>
      <c r="E37" s="81">
        <v>1.3105</v>
      </c>
      <c r="F37" s="79">
        <f t="shared" ref="F37" si="3">C37*E37*0.5%</f>
        <v>2280068.0191874998</v>
      </c>
      <c r="G37" s="86"/>
      <c r="J37" s="87"/>
    </row>
    <row r="38" spans="1:11" collapsed="1" x14ac:dyDescent="0.25"/>
    <row r="39" spans="1:11" ht="16.5" thickBot="1" x14ac:dyDescent="0.3">
      <c r="A39" s="92">
        <v>43862</v>
      </c>
      <c r="B39" s="93"/>
      <c r="C39" s="93"/>
      <c r="D39" s="93"/>
      <c r="E39" s="93"/>
      <c r="F39" s="93"/>
      <c r="G39" s="83">
        <f>G22+31</f>
        <v>43831</v>
      </c>
      <c r="H39" s="84">
        <v>2.0999999999999999E-3</v>
      </c>
    </row>
    <row r="40" spans="1:11" hidden="1" outlineLevel="1" x14ac:dyDescent="0.25">
      <c r="A40" s="94" t="s">
        <v>0</v>
      </c>
      <c r="B40" s="94" t="s">
        <v>1</v>
      </c>
      <c r="C40" s="94" t="s">
        <v>2</v>
      </c>
      <c r="D40" s="94" t="s">
        <v>3</v>
      </c>
      <c r="E40" s="94" t="s">
        <v>4</v>
      </c>
      <c r="F40" s="94" t="s">
        <v>5</v>
      </c>
    </row>
    <row r="41" spans="1:11" ht="16.5" hidden="1" outlineLevel="1" thickBot="1" x14ac:dyDescent="0.3">
      <c r="A41" s="95"/>
      <c r="B41" s="95"/>
      <c r="C41" s="95"/>
      <c r="D41" s="95"/>
      <c r="E41" s="95"/>
      <c r="F41" s="95"/>
      <c r="G41" s="85"/>
      <c r="J41" s="89"/>
      <c r="K41" s="90"/>
    </row>
    <row r="42" spans="1:11" ht="16.5" hidden="1" outlineLevel="1" thickBot="1" x14ac:dyDescent="0.3">
      <c r="A42" s="77" t="s">
        <v>6</v>
      </c>
      <c r="B42" s="78" t="s">
        <v>7</v>
      </c>
      <c r="C42" s="79">
        <v>182522886.84</v>
      </c>
      <c r="D42" s="80">
        <v>41030</v>
      </c>
      <c r="E42" s="88">
        <v>1.532</v>
      </c>
      <c r="F42" s="79">
        <f>C42*E42*0.5%</f>
        <v>1398125.3131944002</v>
      </c>
      <c r="G42" s="86"/>
      <c r="J42" s="89"/>
      <c r="K42" s="90"/>
    </row>
    <row r="43" spans="1:11" ht="16.5" hidden="1" outlineLevel="1" thickBot="1" x14ac:dyDescent="0.3">
      <c r="A43" s="77" t="s">
        <v>8</v>
      </c>
      <c r="B43" s="78" t="s">
        <v>9</v>
      </c>
      <c r="C43" s="79">
        <v>78875980</v>
      </c>
      <c r="D43" s="80">
        <v>42125</v>
      </c>
      <c r="E43" s="88">
        <v>1.2465999999999999</v>
      </c>
      <c r="F43" s="79">
        <f t="shared" ref="F43:F46" si="4">C43*E43*0.5%</f>
        <v>491633.98333999998</v>
      </c>
      <c r="G43" s="86"/>
      <c r="J43" s="89"/>
      <c r="K43" s="90"/>
    </row>
    <row r="44" spans="1:11" ht="16.5" hidden="1" outlineLevel="1" thickBot="1" x14ac:dyDescent="0.3">
      <c r="A44" s="77" t="s">
        <v>10</v>
      </c>
      <c r="B44" s="78" t="s">
        <v>11</v>
      </c>
      <c r="C44" s="79">
        <v>40932883</v>
      </c>
      <c r="D44" s="80">
        <v>34700</v>
      </c>
      <c r="E44" s="88">
        <v>5.1574</v>
      </c>
      <c r="F44" s="79">
        <f t="shared" si="4"/>
        <v>1055536.2539210001</v>
      </c>
      <c r="G44" s="86"/>
      <c r="J44" s="89"/>
      <c r="K44" s="90"/>
    </row>
    <row r="45" spans="1:11" ht="16.5" hidden="1" outlineLevel="1" thickBot="1" x14ac:dyDescent="0.3">
      <c r="A45" s="77" t="s">
        <v>12</v>
      </c>
      <c r="B45" s="78" t="s">
        <v>13</v>
      </c>
      <c r="C45" s="79">
        <v>155589300</v>
      </c>
      <c r="D45" s="80">
        <v>34639</v>
      </c>
      <c r="E45" s="88">
        <v>5.3348000000000004</v>
      </c>
      <c r="F45" s="79">
        <f t="shared" si="4"/>
        <v>4150188.9882000005</v>
      </c>
      <c r="G45" s="86"/>
      <c r="J45" s="89"/>
      <c r="K45" s="90"/>
    </row>
    <row r="46" spans="1:11" ht="16.5" hidden="1" outlineLevel="1" thickBot="1" x14ac:dyDescent="0.3">
      <c r="A46" s="77" t="s">
        <v>14</v>
      </c>
      <c r="B46" s="78" t="s">
        <v>15</v>
      </c>
      <c r="C46" s="79">
        <v>57305578.299999997</v>
      </c>
      <c r="D46" s="80">
        <v>39508</v>
      </c>
      <c r="E46" s="88">
        <v>1.9226000000000001</v>
      </c>
      <c r="F46" s="79">
        <f t="shared" si="4"/>
        <v>550878.52419789997</v>
      </c>
      <c r="G46" s="86"/>
      <c r="J46" s="89"/>
      <c r="K46" s="90"/>
    </row>
    <row r="47" spans="1:11" ht="16.5" hidden="1" outlineLevel="1" thickBot="1" x14ac:dyDescent="0.3">
      <c r="A47" s="77" t="s">
        <v>16</v>
      </c>
      <c r="B47" s="78" t="s">
        <v>17</v>
      </c>
      <c r="C47" s="79">
        <v>20517119.66</v>
      </c>
      <c r="D47" s="80">
        <v>41944</v>
      </c>
      <c r="E47" s="88">
        <v>1.3233999999999999</v>
      </c>
      <c r="F47" s="79">
        <f>F30*1.0021</f>
        <v>202724.83</v>
      </c>
      <c r="G47" s="86"/>
      <c r="J47" s="89"/>
      <c r="K47" s="90"/>
    </row>
    <row r="48" spans="1:11" ht="16.5" hidden="1" outlineLevel="1" thickBot="1" x14ac:dyDescent="0.3">
      <c r="A48" s="77" t="s">
        <v>18</v>
      </c>
      <c r="B48" s="78" t="s">
        <v>19</v>
      </c>
      <c r="C48" s="79">
        <v>332627387.68000001</v>
      </c>
      <c r="D48" s="80">
        <v>40544</v>
      </c>
      <c r="E48" s="88">
        <v>1.6545000000000001</v>
      </c>
      <c r="F48" s="79">
        <f t="shared" ref="F48:F51" si="5">C48*E48*0.5%</f>
        <v>2751660.0645828005</v>
      </c>
      <c r="G48" s="86"/>
      <c r="J48" s="89"/>
      <c r="K48" s="90"/>
    </row>
    <row r="49" spans="1:11" ht="16.5" hidden="1" outlineLevel="1" thickBot="1" x14ac:dyDescent="0.3">
      <c r="A49" s="77" t="s">
        <v>18</v>
      </c>
      <c r="B49" s="78" t="s">
        <v>20</v>
      </c>
      <c r="C49" s="79">
        <v>110392946.98999999</v>
      </c>
      <c r="D49" s="80">
        <v>40695</v>
      </c>
      <c r="E49" s="88">
        <v>1.6061000000000001</v>
      </c>
      <c r="F49" s="79">
        <f t="shared" si="5"/>
        <v>886510.560803195</v>
      </c>
      <c r="G49" s="86"/>
      <c r="J49" s="89"/>
      <c r="K49" s="90"/>
    </row>
    <row r="50" spans="1:11" ht="16.5" hidden="1" outlineLevel="1" thickBot="1" x14ac:dyDescent="0.3">
      <c r="A50" s="77" t="s">
        <v>21</v>
      </c>
      <c r="B50" s="78" t="s">
        <v>22</v>
      </c>
      <c r="C50" s="79">
        <v>69772006.579999998</v>
      </c>
      <c r="D50" s="80">
        <v>34608</v>
      </c>
      <c r="E50" s="88">
        <v>5.4847000000000001</v>
      </c>
      <c r="F50" s="79">
        <f t="shared" si="5"/>
        <v>1913392.6224466302</v>
      </c>
      <c r="G50" s="86"/>
      <c r="J50" s="89"/>
      <c r="K50" s="90"/>
    </row>
    <row r="51" spans="1:11" ht="16.5" hidden="1" outlineLevel="1" thickBot="1" x14ac:dyDescent="0.3">
      <c r="A51" s="77" t="s">
        <v>23</v>
      </c>
      <c r="B51" s="78" t="s">
        <v>13</v>
      </c>
      <c r="C51" s="79">
        <v>176848117</v>
      </c>
      <c r="D51" s="80">
        <v>38504</v>
      </c>
      <c r="E51" s="88">
        <v>2.1543999999999999</v>
      </c>
      <c r="F51" s="79">
        <f t="shared" si="5"/>
        <v>1905007.9163239999</v>
      </c>
      <c r="G51" s="86"/>
      <c r="J51" s="89"/>
      <c r="K51" s="90"/>
    </row>
    <row r="52" spans="1:11" ht="16.5" hidden="1" outlineLevel="1" thickBot="1" x14ac:dyDescent="0.3">
      <c r="A52" s="77" t="s">
        <v>24</v>
      </c>
      <c r="B52" s="78" t="s">
        <v>25</v>
      </c>
      <c r="C52" s="81" t="s">
        <v>26</v>
      </c>
      <c r="D52" s="80">
        <v>35309</v>
      </c>
      <c r="E52" s="88">
        <v>3.9537</v>
      </c>
      <c r="F52" s="79">
        <f>F35*1.0021</f>
        <v>202724.83</v>
      </c>
      <c r="G52" s="86"/>
      <c r="J52" s="89"/>
      <c r="K52" s="90"/>
    </row>
    <row r="53" spans="1:11" ht="16.5" hidden="1" outlineLevel="1" thickBot="1" x14ac:dyDescent="0.3">
      <c r="A53" s="77" t="s">
        <v>27</v>
      </c>
      <c r="B53" s="78" t="s">
        <v>28</v>
      </c>
      <c r="C53" s="79">
        <v>21664060</v>
      </c>
      <c r="D53" s="80">
        <v>42278</v>
      </c>
      <c r="E53" s="88">
        <v>1.2101</v>
      </c>
      <c r="F53" s="79">
        <f>F36*1.0021</f>
        <v>202724.83</v>
      </c>
      <c r="G53" s="86"/>
      <c r="J53" s="89"/>
      <c r="K53" s="90"/>
    </row>
    <row r="54" spans="1:11" ht="16.5" hidden="1" outlineLevel="1" thickBot="1" x14ac:dyDescent="0.3">
      <c r="A54" s="77" t="s">
        <v>29</v>
      </c>
      <c r="B54" s="78" t="s">
        <v>13</v>
      </c>
      <c r="C54" s="79">
        <v>347969175</v>
      </c>
      <c r="D54" s="80">
        <v>41974</v>
      </c>
      <c r="E54" s="88">
        <v>1.3131999999999999</v>
      </c>
      <c r="F54" s="79">
        <f t="shared" ref="F54" si="6">C54*E54*0.5%</f>
        <v>2284765.60305</v>
      </c>
      <c r="G54" s="86"/>
    </row>
    <row r="55" spans="1:11" collapsed="1" x14ac:dyDescent="0.25"/>
    <row r="56" spans="1:11" ht="16.5" thickBot="1" x14ac:dyDescent="0.3">
      <c r="A56" s="92">
        <v>43891</v>
      </c>
      <c r="B56" s="93"/>
      <c r="C56" s="93"/>
      <c r="D56" s="93"/>
      <c r="E56" s="93"/>
      <c r="F56" s="93"/>
      <c r="G56" s="83">
        <f>G39+31</f>
        <v>43862</v>
      </c>
      <c r="H56" s="84">
        <v>2.5000000000000001E-3</v>
      </c>
    </row>
    <row r="57" spans="1:11" hidden="1" outlineLevel="1" x14ac:dyDescent="0.25">
      <c r="A57" s="94" t="s">
        <v>0</v>
      </c>
      <c r="B57" s="94" t="s">
        <v>1</v>
      </c>
      <c r="C57" s="94" t="s">
        <v>2</v>
      </c>
      <c r="D57" s="94" t="s">
        <v>3</v>
      </c>
      <c r="E57" s="94" t="s">
        <v>4</v>
      </c>
      <c r="F57" s="94" t="s">
        <v>5</v>
      </c>
    </row>
    <row r="58" spans="1:11" ht="16.5" hidden="1" outlineLevel="1" thickBot="1" x14ac:dyDescent="0.3">
      <c r="A58" s="95"/>
      <c r="B58" s="95"/>
      <c r="C58" s="95"/>
      <c r="D58" s="95"/>
      <c r="E58" s="95"/>
      <c r="F58" s="95"/>
      <c r="G58" s="85"/>
    </row>
    <row r="59" spans="1:11" ht="16.5" hidden="1" outlineLevel="1" thickBot="1" x14ac:dyDescent="0.3">
      <c r="A59" s="77" t="s">
        <v>6</v>
      </c>
      <c r="B59" s="78" t="s">
        <v>7</v>
      </c>
      <c r="C59" s="79">
        <v>182522886.84</v>
      </c>
      <c r="D59" s="80">
        <v>41030</v>
      </c>
      <c r="E59" s="88">
        <v>1.5359</v>
      </c>
      <c r="F59" s="79">
        <f>C59*E59*0.5%</f>
        <v>1401684.50948778</v>
      </c>
      <c r="G59" s="86"/>
    </row>
    <row r="60" spans="1:11" ht="16.5" hidden="1" outlineLevel="1" thickBot="1" x14ac:dyDescent="0.3">
      <c r="A60" s="77" t="s">
        <v>8</v>
      </c>
      <c r="B60" s="78" t="s">
        <v>9</v>
      </c>
      <c r="C60" s="79">
        <v>78875980</v>
      </c>
      <c r="D60" s="80">
        <v>42125</v>
      </c>
      <c r="E60" s="88">
        <v>1.2498</v>
      </c>
      <c r="F60" s="79">
        <f t="shared" ref="F60:F63" si="7">C60*E60*0.5%</f>
        <v>492895.99902000005</v>
      </c>
      <c r="G60" s="86"/>
    </row>
    <row r="61" spans="1:11" ht="16.5" hidden="1" outlineLevel="1" thickBot="1" x14ac:dyDescent="0.3">
      <c r="A61" s="77" t="s">
        <v>10</v>
      </c>
      <c r="B61" s="78" t="s">
        <v>11</v>
      </c>
      <c r="C61" s="79">
        <v>40932883</v>
      </c>
      <c r="D61" s="80">
        <v>34700</v>
      </c>
      <c r="E61" s="88">
        <v>5.1703000000000001</v>
      </c>
      <c r="F61" s="79">
        <f t="shared" si="7"/>
        <v>1058176.4248745001</v>
      </c>
      <c r="G61" s="86"/>
    </row>
    <row r="62" spans="1:11" ht="16.5" hidden="1" outlineLevel="1" thickBot="1" x14ac:dyDescent="0.3">
      <c r="A62" s="77" t="s">
        <v>12</v>
      </c>
      <c r="B62" s="78" t="s">
        <v>13</v>
      </c>
      <c r="C62" s="79">
        <v>155589300</v>
      </c>
      <c r="D62" s="80">
        <v>34639</v>
      </c>
      <c r="E62" s="88">
        <v>5.3480999999999996</v>
      </c>
      <c r="F62" s="79">
        <f t="shared" si="7"/>
        <v>4160535.6766499998</v>
      </c>
      <c r="G62" s="86"/>
    </row>
    <row r="63" spans="1:11" ht="16.5" hidden="1" outlineLevel="1" thickBot="1" x14ac:dyDescent="0.3">
      <c r="A63" s="77" t="s">
        <v>14</v>
      </c>
      <c r="B63" s="78" t="s">
        <v>15</v>
      </c>
      <c r="C63" s="79">
        <v>57305578.299999997</v>
      </c>
      <c r="D63" s="80">
        <v>39508</v>
      </c>
      <c r="E63" s="88">
        <v>1.9274</v>
      </c>
      <c r="F63" s="79">
        <f t="shared" si="7"/>
        <v>552253.85807710001</v>
      </c>
      <c r="G63" s="86"/>
    </row>
    <row r="64" spans="1:11" ht="16.5" hidden="1" outlineLevel="1" thickBot="1" x14ac:dyDescent="0.3">
      <c r="A64" s="77" t="s">
        <v>16</v>
      </c>
      <c r="B64" s="78" t="s">
        <v>17</v>
      </c>
      <c r="C64" s="79">
        <v>20517119.66</v>
      </c>
      <c r="D64" s="80">
        <v>41944</v>
      </c>
      <c r="E64" s="88">
        <v>1.3268</v>
      </c>
      <c r="F64" s="79">
        <f>F47*(1+$H$56)</f>
        <v>203231.64207499998</v>
      </c>
      <c r="G64" s="86"/>
    </row>
    <row r="65" spans="1:8" ht="16.5" hidden="1" outlineLevel="1" thickBot="1" x14ac:dyDescent="0.3">
      <c r="A65" s="77" t="s">
        <v>18</v>
      </c>
      <c r="B65" s="78" t="s">
        <v>19</v>
      </c>
      <c r="C65" s="79">
        <v>332627387.68000001</v>
      </c>
      <c r="D65" s="80">
        <v>40544</v>
      </c>
      <c r="E65" s="88">
        <v>1.6586000000000001</v>
      </c>
      <c r="F65" s="79">
        <f t="shared" ref="F65:F68" si="8">C65*E65*0.5%</f>
        <v>2758478.92603024</v>
      </c>
      <c r="G65" s="86"/>
    </row>
    <row r="66" spans="1:8" ht="16.5" hidden="1" outlineLevel="1" thickBot="1" x14ac:dyDescent="0.3">
      <c r="A66" s="77" t="s">
        <v>18</v>
      </c>
      <c r="B66" s="78" t="s">
        <v>20</v>
      </c>
      <c r="C66" s="79">
        <v>110392946.98999999</v>
      </c>
      <c r="D66" s="80">
        <v>40695</v>
      </c>
      <c r="E66" s="88">
        <v>1.6101000000000001</v>
      </c>
      <c r="F66" s="79">
        <f t="shared" si="8"/>
        <v>888718.41974299506</v>
      </c>
      <c r="G66" s="86"/>
    </row>
    <row r="67" spans="1:8" ht="16.5" hidden="1" outlineLevel="1" thickBot="1" x14ac:dyDescent="0.3">
      <c r="A67" s="77" t="s">
        <v>21</v>
      </c>
      <c r="B67" s="78" t="s">
        <v>22</v>
      </c>
      <c r="C67" s="79">
        <v>69772006.579999998</v>
      </c>
      <c r="D67" s="80">
        <v>34608</v>
      </c>
      <c r="E67" s="88">
        <v>5.4984000000000002</v>
      </c>
      <c r="F67" s="79">
        <f t="shared" si="8"/>
        <v>1918172.00489736</v>
      </c>
      <c r="G67" s="86"/>
    </row>
    <row r="68" spans="1:8" ht="16.5" hidden="1" outlineLevel="1" thickBot="1" x14ac:dyDescent="0.3">
      <c r="A68" s="77" t="s">
        <v>23</v>
      </c>
      <c r="B68" s="78" t="s">
        <v>13</v>
      </c>
      <c r="C68" s="79">
        <v>176848117</v>
      </c>
      <c r="D68" s="80">
        <v>38504</v>
      </c>
      <c r="E68" s="88">
        <v>2.1598000000000002</v>
      </c>
      <c r="F68" s="79">
        <f t="shared" si="8"/>
        <v>1909782.8154830004</v>
      </c>
      <c r="G68" s="86"/>
    </row>
    <row r="69" spans="1:8" ht="16.5" hidden="1" outlineLevel="1" thickBot="1" x14ac:dyDescent="0.3">
      <c r="A69" s="77" t="s">
        <v>24</v>
      </c>
      <c r="B69" s="78" t="s">
        <v>25</v>
      </c>
      <c r="C69" s="81" t="s">
        <v>26</v>
      </c>
      <c r="D69" s="80">
        <v>35309</v>
      </c>
      <c r="E69" s="88">
        <v>3.9634999999999998</v>
      </c>
      <c r="F69" s="79">
        <f>F52*(1+H56)</f>
        <v>203231.64207499998</v>
      </c>
      <c r="G69" s="86"/>
    </row>
    <row r="70" spans="1:8" ht="16.5" hidden="1" outlineLevel="1" thickBot="1" x14ac:dyDescent="0.3">
      <c r="A70" s="77" t="s">
        <v>27</v>
      </c>
      <c r="B70" s="78" t="s">
        <v>28</v>
      </c>
      <c r="C70" s="79">
        <v>21664060</v>
      </c>
      <c r="D70" s="80">
        <v>42278</v>
      </c>
      <c r="E70" s="88">
        <v>1.2131000000000001</v>
      </c>
      <c r="F70" s="79">
        <f>F53*(1+H56)</f>
        <v>203231.64207499998</v>
      </c>
      <c r="G70" s="86"/>
    </row>
    <row r="71" spans="1:8" ht="16.5" hidden="1" outlineLevel="1" thickBot="1" x14ac:dyDescent="0.3">
      <c r="A71" s="77" t="s">
        <v>29</v>
      </c>
      <c r="B71" s="78" t="s">
        <v>13</v>
      </c>
      <c r="C71" s="79">
        <v>347969175</v>
      </c>
      <c r="D71" s="80">
        <v>41974</v>
      </c>
      <c r="E71" s="88">
        <v>1.3165</v>
      </c>
      <c r="F71" s="79">
        <f t="shared" ref="F71" si="9">C71*E71*0.5%</f>
        <v>2290507.0944375</v>
      </c>
      <c r="G71" s="86"/>
    </row>
    <row r="72" spans="1:8" collapsed="1" x14ac:dyDescent="0.25"/>
    <row r="73" spans="1:8" ht="16.5" thickBot="1" x14ac:dyDescent="0.3">
      <c r="A73" s="92">
        <f>A56+31</f>
        <v>43922</v>
      </c>
      <c r="B73" s="93"/>
      <c r="C73" s="93"/>
      <c r="D73" s="93"/>
      <c r="E73" s="93"/>
      <c r="F73" s="93"/>
      <c r="G73" s="83">
        <f>G56+31</f>
        <v>43893</v>
      </c>
      <c r="H73" s="84">
        <f>'Série Histórica IPCA'!D389/100</f>
        <v>7.000000000000001E-4</v>
      </c>
    </row>
    <row r="74" spans="1:8" hidden="1" outlineLevel="1" x14ac:dyDescent="0.25">
      <c r="A74" s="94" t="s">
        <v>0</v>
      </c>
      <c r="B74" s="94" t="s">
        <v>1</v>
      </c>
      <c r="C74" s="94" t="s">
        <v>2</v>
      </c>
      <c r="D74" s="94" t="s">
        <v>3</v>
      </c>
      <c r="E74" s="94" t="s">
        <v>4</v>
      </c>
      <c r="F74" s="94" t="s">
        <v>5</v>
      </c>
    </row>
    <row r="75" spans="1:8" ht="16.5" hidden="1" outlineLevel="1" thickBot="1" x14ac:dyDescent="0.3">
      <c r="A75" s="95"/>
      <c r="B75" s="95"/>
      <c r="C75" s="95"/>
      <c r="D75" s="95"/>
      <c r="E75" s="95"/>
      <c r="F75" s="95"/>
      <c r="G75" s="85"/>
    </row>
    <row r="76" spans="1:8" ht="16.5" hidden="1" outlineLevel="1" thickBot="1" x14ac:dyDescent="0.3">
      <c r="A76" s="77" t="s">
        <v>6</v>
      </c>
      <c r="B76" s="78" t="s">
        <v>7</v>
      </c>
      <c r="C76" s="79">
        <v>182522886.84</v>
      </c>
      <c r="D76" s="80">
        <v>41030</v>
      </c>
      <c r="E76" s="88">
        <f>ROUND(E59*(1+$H$73),4)</f>
        <v>1.5369999999999999</v>
      </c>
      <c r="F76" s="79">
        <f>C76*E76*0.5%</f>
        <v>1402688.3853654</v>
      </c>
      <c r="G76" s="86"/>
    </row>
    <row r="77" spans="1:8" ht="16.5" hidden="1" outlineLevel="1" thickBot="1" x14ac:dyDescent="0.3">
      <c r="A77" s="77" t="s">
        <v>8</v>
      </c>
      <c r="B77" s="78" t="s">
        <v>9</v>
      </c>
      <c r="C77" s="79">
        <v>78875980</v>
      </c>
      <c r="D77" s="80">
        <v>42125</v>
      </c>
      <c r="E77" s="88">
        <f t="shared" ref="E77:E88" si="10">ROUND(E60*(1+$H$73),4)</f>
        <v>1.2506999999999999</v>
      </c>
      <c r="F77" s="79">
        <f t="shared" ref="F77:F80" si="11">C77*E77*0.5%</f>
        <v>493250.94092999998</v>
      </c>
      <c r="G77" s="86"/>
    </row>
    <row r="78" spans="1:8" ht="16.5" hidden="1" outlineLevel="1" thickBot="1" x14ac:dyDescent="0.3">
      <c r="A78" s="77" t="s">
        <v>10</v>
      </c>
      <c r="B78" s="78" t="s">
        <v>11</v>
      </c>
      <c r="C78" s="79">
        <v>40932883</v>
      </c>
      <c r="D78" s="80">
        <v>34700</v>
      </c>
      <c r="E78" s="88">
        <f t="shared" si="10"/>
        <v>5.1738999999999997</v>
      </c>
      <c r="F78" s="79">
        <f t="shared" si="11"/>
        <v>1058913.2167684999</v>
      </c>
      <c r="G78" s="86"/>
    </row>
    <row r="79" spans="1:8" ht="16.5" hidden="1" outlineLevel="1" thickBot="1" x14ac:dyDescent="0.3">
      <c r="A79" s="77" t="s">
        <v>12</v>
      </c>
      <c r="B79" s="78" t="s">
        <v>13</v>
      </c>
      <c r="C79" s="79">
        <v>155589300</v>
      </c>
      <c r="D79" s="80">
        <v>34639</v>
      </c>
      <c r="E79" s="88">
        <f t="shared" si="10"/>
        <v>5.3517999999999999</v>
      </c>
      <c r="F79" s="79">
        <f t="shared" si="11"/>
        <v>4163414.0787</v>
      </c>
      <c r="G79" s="86"/>
    </row>
    <row r="80" spans="1:8" ht="16.5" hidden="1" outlineLevel="1" thickBot="1" x14ac:dyDescent="0.3">
      <c r="A80" s="77" t="s">
        <v>14</v>
      </c>
      <c r="B80" s="78" t="s">
        <v>15</v>
      </c>
      <c r="C80" s="79">
        <v>57305578.299999997</v>
      </c>
      <c r="D80" s="80">
        <v>39508</v>
      </c>
      <c r="E80" s="88">
        <f t="shared" si="10"/>
        <v>1.9287000000000001</v>
      </c>
      <c r="F80" s="79">
        <f t="shared" si="11"/>
        <v>552626.34433604998</v>
      </c>
      <c r="G80" s="86"/>
    </row>
    <row r="81" spans="1:8" ht="16.5" hidden="1" outlineLevel="1" thickBot="1" x14ac:dyDescent="0.3">
      <c r="A81" s="77" t="s">
        <v>16</v>
      </c>
      <c r="B81" s="78" t="s">
        <v>17</v>
      </c>
      <c r="C81" s="79">
        <v>20517119.66</v>
      </c>
      <c r="D81" s="80">
        <v>41944</v>
      </c>
      <c r="E81" s="88">
        <f t="shared" si="10"/>
        <v>1.3277000000000001</v>
      </c>
      <c r="F81" s="79">
        <f>F64*(1+H73)</f>
        <v>203373.90422445248</v>
      </c>
      <c r="G81" s="86"/>
    </row>
    <row r="82" spans="1:8" ht="16.5" hidden="1" outlineLevel="1" thickBot="1" x14ac:dyDescent="0.3">
      <c r="A82" s="77" t="s">
        <v>18</v>
      </c>
      <c r="B82" s="78" t="s">
        <v>19</v>
      </c>
      <c r="C82" s="79">
        <v>332627387.68000001</v>
      </c>
      <c r="D82" s="80">
        <v>40544</v>
      </c>
      <c r="E82" s="88">
        <f t="shared" si="10"/>
        <v>1.6597999999999999</v>
      </c>
      <c r="F82" s="79">
        <f t="shared" ref="F82:F85" si="12">C82*E82*0.5%</f>
        <v>2760474.6903563202</v>
      </c>
      <c r="G82" s="86"/>
    </row>
    <row r="83" spans="1:8" ht="16.5" hidden="1" outlineLevel="1" thickBot="1" x14ac:dyDescent="0.3">
      <c r="A83" s="77" t="s">
        <v>18</v>
      </c>
      <c r="B83" s="78" t="s">
        <v>20</v>
      </c>
      <c r="C83" s="79">
        <v>110392946.98999999</v>
      </c>
      <c r="D83" s="80">
        <v>40695</v>
      </c>
      <c r="E83" s="88">
        <f t="shared" si="10"/>
        <v>1.6112</v>
      </c>
      <c r="F83" s="79">
        <f t="shared" si="12"/>
        <v>889325.58095143992</v>
      </c>
      <c r="G83" s="86"/>
    </row>
    <row r="84" spans="1:8" ht="16.5" hidden="1" outlineLevel="1" thickBot="1" x14ac:dyDescent="0.3">
      <c r="A84" s="77" t="s">
        <v>21</v>
      </c>
      <c r="B84" s="78" t="s">
        <v>22</v>
      </c>
      <c r="C84" s="79">
        <v>69772006.579999998</v>
      </c>
      <c r="D84" s="80">
        <v>34608</v>
      </c>
      <c r="E84" s="88">
        <f t="shared" si="10"/>
        <v>5.5022000000000002</v>
      </c>
      <c r="F84" s="79">
        <f t="shared" si="12"/>
        <v>1919497.6730223799</v>
      </c>
      <c r="G84" s="86"/>
    </row>
    <row r="85" spans="1:8" ht="16.5" hidden="1" outlineLevel="1" thickBot="1" x14ac:dyDescent="0.3">
      <c r="A85" s="77" t="s">
        <v>23</v>
      </c>
      <c r="B85" s="78" t="s">
        <v>13</v>
      </c>
      <c r="C85" s="79">
        <v>176848117</v>
      </c>
      <c r="D85" s="80">
        <v>38504</v>
      </c>
      <c r="E85" s="88">
        <f t="shared" si="10"/>
        <v>2.1613000000000002</v>
      </c>
      <c r="F85" s="79">
        <f t="shared" si="12"/>
        <v>1911109.1763605003</v>
      </c>
      <c r="G85" s="86"/>
    </row>
    <row r="86" spans="1:8" ht="16.5" hidden="1" outlineLevel="1" thickBot="1" x14ac:dyDescent="0.3">
      <c r="A86" s="77" t="s">
        <v>24</v>
      </c>
      <c r="B86" s="78" t="s">
        <v>25</v>
      </c>
      <c r="C86" s="81" t="s">
        <v>26</v>
      </c>
      <c r="D86" s="80">
        <v>35309</v>
      </c>
      <c r="E86" s="88">
        <f t="shared" si="10"/>
        <v>3.9662999999999999</v>
      </c>
      <c r="F86" s="79">
        <f>F69*(1+H73)</f>
        <v>203373.90422445248</v>
      </c>
      <c r="G86" s="86"/>
    </row>
    <row r="87" spans="1:8" ht="16.5" hidden="1" outlineLevel="1" thickBot="1" x14ac:dyDescent="0.3">
      <c r="A87" s="77" t="s">
        <v>27</v>
      </c>
      <c r="B87" s="78" t="s">
        <v>28</v>
      </c>
      <c r="C87" s="79">
        <v>21664060</v>
      </c>
      <c r="D87" s="80">
        <v>42278</v>
      </c>
      <c r="E87" s="88">
        <f t="shared" si="10"/>
        <v>1.2139</v>
      </c>
      <c r="F87" s="79">
        <f>F70*(1+H73)</f>
        <v>203373.90422445248</v>
      </c>
      <c r="G87" s="86"/>
    </row>
    <row r="88" spans="1:8" ht="16.5" hidden="1" outlineLevel="1" thickBot="1" x14ac:dyDescent="0.3">
      <c r="A88" s="77" t="s">
        <v>29</v>
      </c>
      <c r="B88" s="78" t="s">
        <v>13</v>
      </c>
      <c r="C88" s="79">
        <v>347969175</v>
      </c>
      <c r="D88" s="80">
        <v>41974</v>
      </c>
      <c r="E88" s="88">
        <f t="shared" si="10"/>
        <v>1.3173999999999999</v>
      </c>
      <c r="F88" s="79">
        <f t="shared" ref="F88" si="13">C88*E88*0.5%</f>
        <v>2292072.9557249998</v>
      </c>
      <c r="G88" s="86"/>
    </row>
    <row r="89" spans="1:8" collapsed="1" x14ac:dyDescent="0.25"/>
    <row r="90" spans="1:8" ht="16.5" thickBot="1" x14ac:dyDescent="0.3">
      <c r="A90" s="92">
        <f>A73+30</f>
        <v>43952</v>
      </c>
      <c r="B90" s="93"/>
      <c r="C90" s="93"/>
      <c r="D90" s="93"/>
      <c r="E90" s="93"/>
      <c r="F90" s="93"/>
      <c r="G90" s="83">
        <f>G73+31</f>
        <v>43924</v>
      </c>
      <c r="H90" s="84">
        <f>'Série Histórica IPCA'!D390/100</f>
        <v>-3.0999999999999999E-3</v>
      </c>
    </row>
    <row r="91" spans="1:8" hidden="1" outlineLevel="1" x14ac:dyDescent="0.25">
      <c r="A91" s="94" t="s">
        <v>0</v>
      </c>
      <c r="B91" s="94" t="s">
        <v>1</v>
      </c>
      <c r="C91" s="94" t="s">
        <v>2</v>
      </c>
      <c r="D91" s="94" t="s">
        <v>3</v>
      </c>
      <c r="E91" s="94" t="s">
        <v>4</v>
      </c>
      <c r="F91" s="94" t="s">
        <v>5</v>
      </c>
    </row>
    <row r="92" spans="1:8" ht="16.5" hidden="1" outlineLevel="1" thickBot="1" x14ac:dyDescent="0.3">
      <c r="A92" s="95"/>
      <c r="B92" s="95"/>
      <c r="C92" s="95"/>
      <c r="D92" s="95"/>
      <c r="E92" s="95"/>
      <c r="F92" s="95"/>
      <c r="G92" s="85"/>
    </row>
    <row r="93" spans="1:8" ht="16.5" hidden="1" outlineLevel="1" thickBot="1" x14ac:dyDescent="0.3">
      <c r="A93" s="77" t="s">
        <v>6</v>
      </c>
      <c r="B93" s="78" t="s">
        <v>7</v>
      </c>
      <c r="C93" s="79">
        <v>182522886.84</v>
      </c>
      <c r="D93" s="80">
        <v>41030</v>
      </c>
      <c r="E93" s="88">
        <f>ROUND(E76*(1+$H$90),4)</f>
        <v>1.5322</v>
      </c>
      <c r="F93" s="79">
        <f>C93*E93*0.5%</f>
        <v>1398307.8360812401</v>
      </c>
      <c r="G93" s="86"/>
    </row>
    <row r="94" spans="1:8" ht="16.5" hidden="1" outlineLevel="1" thickBot="1" x14ac:dyDescent="0.3">
      <c r="A94" s="77" t="s">
        <v>8</v>
      </c>
      <c r="B94" s="78" t="s">
        <v>9</v>
      </c>
      <c r="C94" s="79">
        <v>78875980</v>
      </c>
      <c r="D94" s="80">
        <v>42125</v>
      </c>
      <c r="E94" s="88">
        <f t="shared" ref="E94:E105" si="14">ROUND(E77*(1+$H$90),4)</f>
        <v>1.2467999999999999</v>
      </c>
      <c r="F94" s="79">
        <f t="shared" ref="F94:F97" si="15">C94*E94*0.5%</f>
        <v>491712.85931999999</v>
      </c>
      <c r="G94" s="86"/>
    </row>
    <row r="95" spans="1:8" ht="16.5" hidden="1" outlineLevel="1" thickBot="1" x14ac:dyDescent="0.3">
      <c r="A95" s="77" t="s">
        <v>10</v>
      </c>
      <c r="B95" s="78" t="s">
        <v>11</v>
      </c>
      <c r="C95" s="79">
        <v>40932883</v>
      </c>
      <c r="D95" s="80">
        <v>34700</v>
      </c>
      <c r="E95" s="88">
        <f t="shared" si="14"/>
        <v>5.1578999999999997</v>
      </c>
      <c r="F95" s="79">
        <f t="shared" si="15"/>
        <v>1055638.5861285001</v>
      </c>
      <c r="G95" s="86"/>
    </row>
    <row r="96" spans="1:8" ht="16.5" hidden="1" outlineLevel="1" thickBot="1" x14ac:dyDescent="0.3">
      <c r="A96" s="77" t="s">
        <v>12</v>
      </c>
      <c r="B96" s="78" t="s">
        <v>13</v>
      </c>
      <c r="C96" s="79">
        <v>155589300</v>
      </c>
      <c r="D96" s="80">
        <v>34639</v>
      </c>
      <c r="E96" s="88">
        <f t="shared" si="14"/>
        <v>5.3352000000000004</v>
      </c>
      <c r="F96" s="79">
        <f t="shared" si="15"/>
        <v>4150500.1668000002</v>
      </c>
      <c r="G96" s="86"/>
    </row>
    <row r="97" spans="1:8" ht="16.5" hidden="1" outlineLevel="1" thickBot="1" x14ac:dyDescent="0.3">
      <c r="A97" s="77" t="s">
        <v>14</v>
      </c>
      <c r="B97" s="78" t="s">
        <v>15</v>
      </c>
      <c r="C97" s="79">
        <v>57305578.299999997</v>
      </c>
      <c r="D97" s="80">
        <v>39508</v>
      </c>
      <c r="E97" s="88">
        <f t="shared" si="14"/>
        <v>1.9227000000000001</v>
      </c>
      <c r="F97" s="79">
        <f t="shared" si="15"/>
        <v>550907.17698704998</v>
      </c>
      <c r="G97" s="86"/>
    </row>
    <row r="98" spans="1:8" ht="16.5" hidden="1" outlineLevel="1" thickBot="1" x14ac:dyDescent="0.3">
      <c r="A98" s="77" t="s">
        <v>16</v>
      </c>
      <c r="B98" s="78" t="s">
        <v>17</v>
      </c>
      <c r="C98" s="79">
        <v>20517119.66</v>
      </c>
      <c r="D98" s="80">
        <v>41944</v>
      </c>
      <c r="E98" s="88">
        <f t="shared" si="14"/>
        <v>1.3236000000000001</v>
      </c>
      <c r="F98" s="79">
        <f t="shared" ref="F98" si="16">F81*(1+H90)</f>
        <v>202743.44512135666</v>
      </c>
      <c r="G98" s="86"/>
    </row>
    <row r="99" spans="1:8" ht="16.5" hidden="1" outlineLevel="1" thickBot="1" x14ac:dyDescent="0.3">
      <c r="A99" s="77" t="s">
        <v>18</v>
      </c>
      <c r="B99" s="78" t="s">
        <v>19</v>
      </c>
      <c r="C99" s="79">
        <v>332627387.68000001</v>
      </c>
      <c r="D99" s="80">
        <v>40544</v>
      </c>
      <c r="E99" s="88">
        <f t="shared" si="14"/>
        <v>1.6547000000000001</v>
      </c>
      <c r="F99" s="79">
        <f t="shared" ref="F99:F102" si="17">C99*E99*0.5%</f>
        <v>2751992.6919704801</v>
      </c>
      <c r="G99" s="86"/>
    </row>
    <row r="100" spans="1:8" ht="16.5" hidden="1" outlineLevel="1" thickBot="1" x14ac:dyDescent="0.3">
      <c r="A100" s="77" t="s">
        <v>18</v>
      </c>
      <c r="B100" s="78" t="s">
        <v>20</v>
      </c>
      <c r="C100" s="79">
        <v>110392946.98999999</v>
      </c>
      <c r="D100" s="80">
        <v>40695</v>
      </c>
      <c r="E100" s="88">
        <f t="shared" si="14"/>
        <v>1.6062000000000001</v>
      </c>
      <c r="F100" s="79">
        <f t="shared" si="17"/>
        <v>886565.75727668998</v>
      </c>
      <c r="G100" s="86"/>
    </row>
    <row r="101" spans="1:8" ht="16.5" hidden="1" outlineLevel="1" thickBot="1" x14ac:dyDescent="0.3">
      <c r="A101" s="77" t="s">
        <v>21</v>
      </c>
      <c r="B101" s="78" t="s">
        <v>22</v>
      </c>
      <c r="C101" s="79">
        <v>69772006.579999998</v>
      </c>
      <c r="D101" s="80">
        <v>34608</v>
      </c>
      <c r="E101" s="88">
        <f t="shared" si="14"/>
        <v>5.4851000000000001</v>
      </c>
      <c r="F101" s="79">
        <f t="shared" si="17"/>
        <v>1913532.16645979</v>
      </c>
      <c r="G101" s="86"/>
    </row>
    <row r="102" spans="1:8" ht="16.5" hidden="1" outlineLevel="1" thickBot="1" x14ac:dyDescent="0.3">
      <c r="A102" s="77" t="s">
        <v>23</v>
      </c>
      <c r="B102" s="78" t="s">
        <v>13</v>
      </c>
      <c r="C102" s="79">
        <v>176848117</v>
      </c>
      <c r="D102" s="80">
        <v>38504</v>
      </c>
      <c r="E102" s="88">
        <f t="shared" si="14"/>
        <v>2.1545999999999998</v>
      </c>
      <c r="F102" s="79">
        <f t="shared" si="17"/>
        <v>1905184.7644410001</v>
      </c>
      <c r="G102" s="86"/>
    </row>
    <row r="103" spans="1:8" ht="16.5" hidden="1" outlineLevel="1" thickBot="1" x14ac:dyDescent="0.3">
      <c r="A103" s="77" t="s">
        <v>24</v>
      </c>
      <c r="B103" s="78" t="s">
        <v>25</v>
      </c>
      <c r="C103" s="81" t="s">
        <v>26</v>
      </c>
      <c r="D103" s="80">
        <v>35309</v>
      </c>
      <c r="E103" s="88">
        <f t="shared" si="14"/>
        <v>3.9540000000000002</v>
      </c>
      <c r="F103" s="79">
        <f>F86*(1+H90)</f>
        <v>202743.44512135666</v>
      </c>
      <c r="G103" s="86"/>
    </row>
    <row r="104" spans="1:8" ht="16.5" hidden="1" outlineLevel="1" thickBot="1" x14ac:dyDescent="0.3">
      <c r="A104" s="77" t="s">
        <v>27</v>
      </c>
      <c r="B104" s="78" t="s">
        <v>28</v>
      </c>
      <c r="C104" s="79">
        <v>21664060</v>
      </c>
      <c r="D104" s="80">
        <v>42278</v>
      </c>
      <c r="E104" s="88">
        <f t="shared" si="14"/>
        <v>1.2101</v>
      </c>
      <c r="F104" s="79">
        <f>F87*(1+H90)</f>
        <v>202743.44512135666</v>
      </c>
      <c r="G104" s="86"/>
    </row>
    <row r="105" spans="1:8" ht="16.5" hidden="1" outlineLevel="1" thickBot="1" x14ac:dyDescent="0.3">
      <c r="A105" s="77" t="s">
        <v>29</v>
      </c>
      <c r="B105" s="78" t="s">
        <v>13</v>
      </c>
      <c r="C105" s="79">
        <v>347969175</v>
      </c>
      <c r="D105" s="80">
        <v>41974</v>
      </c>
      <c r="E105" s="88">
        <f t="shared" si="14"/>
        <v>1.3132999999999999</v>
      </c>
      <c r="F105" s="79">
        <f t="shared" ref="F105" si="18">C105*E105*0.5%</f>
        <v>2284939.5876374999</v>
      </c>
      <c r="G105" s="86"/>
    </row>
    <row r="106" spans="1:8" collapsed="1" x14ac:dyDescent="0.25"/>
    <row r="107" spans="1:8" ht="16.5" thickBot="1" x14ac:dyDescent="0.3">
      <c r="A107" s="92">
        <f>A90+31</f>
        <v>43983</v>
      </c>
      <c r="B107" s="93"/>
      <c r="C107" s="93"/>
      <c r="D107" s="93"/>
      <c r="E107" s="93"/>
      <c r="F107" s="93"/>
      <c r="G107" s="83">
        <f>G90+31</f>
        <v>43955</v>
      </c>
      <c r="H107" s="84">
        <f>'Série Histórica IPCA'!D391/100</f>
        <v>-3.8E-3</v>
      </c>
    </row>
    <row r="108" spans="1:8" hidden="1" outlineLevel="1" x14ac:dyDescent="0.25">
      <c r="A108" s="94" t="s">
        <v>0</v>
      </c>
      <c r="B108" s="94" t="s">
        <v>1</v>
      </c>
      <c r="C108" s="94" t="s">
        <v>2</v>
      </c>
      <c r="D108" s="94" t="s">
        <v>3</v>
      </c>
      <c r="E108" s="94" t="s">
        <v>4</v>
      </c>
      <c r="F108" s="94" t="s">
        <v>5</v>
      </c>
    </row>
    <row r="109" spans="1:8" ht="16.5" hidden="1" outlineLevel="1" thickBot="1" x14ac:dyDescent="0.3">
      <c r="A109" s="95"/>
      <c r="B109" s="95"/>
      <c r="C109" s="95"/>
      <c r="D109" s="95"/>
      <c r="E109" s="95"/>
      <c r="F109" s="95"/>
      <c r="G109" s="85"/>
    </row>
    <row r="110" spans="1:8" ht="16.5" hidden="1" outlineLevel="1" thickBot="1" x14ac:dyDescent="0.3">
      <c r="A110" s="77" t="s">
        <v>6</v>
      </c>
      <c r="B110" s="78" t="s">
        <v>7</v>
      </c>
      <c r="C110" s="79">
        <v>182522886.84</v>
      </c>
      <c r="D110" s="80">
        <v>41030</v>
      </c>
      <c r="E110" s="88">
        <f>ROUND(E93*(1+H107),4)</f>
        <v>1.5264</v>
      </c>
      <c r="F110" s="79">
        <f>C110*E110*0.5%</f>
        <v>1393014.6723628801</v>
      </c>
      <c r="G110" s="86"/>
    </row>
    <row r="111" spans="1:8" ht="16.5" hidden="1" outlineLevel="1" thickBot="1" x14ac:dyDescent="0.3">
      <c r="A111" s="77" t="s">
        <v>8</v>
      </c>
      <c r="B111" s="78" t="s">
        <v>9</v>
      </c>
      <c r="C111" s="79">
        <v>78875980</v>
      </c>
      <c r="D111" s="80">
        <v>42125</v>
      </c>
      <c r="E111" s="88">
        <f>ROUND(E94*(1+H107),4)</f>
        <v>1.2421</v>
      </c>
      <c r="F111" s="79">
        <f t="shared" ref="F111:F114" si="19">C111*E111*0.5%</f>
        <v>489859.27379000001</v>
      </c>
      <c r="G111" s="86"/>
    </row>
    <row r="112" spans="1:8" ht="16.5" hidden="1" outlineLevel="1" thickBot="1" x14ac:dyDescent="0.3">
      <c r="A112" s="77" t="s">
        <v>10</v>
      </c>
      <c r="B112" s="78" t="s">
        <v>11</v>
      </c>
      <c r="C112" s="79">
        <v>40932883</v>
      </c>
      <c r="D112" s="80">
        <v>34700</v>
      </c>
      <c r="E112" s="88">
        <f>ROUND(E95*(1+H107),4)</f>
        <v>5.1383000000000001</v>
      </c>
      <c r="F112" s="79">
        <f t="shared" si="19"/>
        <v>1051627.1635944999</v>
      </c>
      <c r="G112" s="86"/>
    </row>
    <row r="113" spans="1:8" ht="16.5" hidden="1" outlineLevel="1" thickBot="1" x14ac:dyDescent="0.3">
      <c r="A113" s="77" t="s">
        <v>12</v>
      </c>
      <c r="B113" s="78" t="s">
        <v>13</v>
      </c>
      <c r="C113" s="79">
        <v>155589300</v>
      </c>
      <c r="D113" s="80">
        <v>34639</v>
      </c>
      <c r="E113" s="88">
        <f>ROUND(E96*(1+H107),4)</f>
        <v>5.3148999999999997</v>
      </c>
      <c r="F113" s="79">
        <f t="shared" si="19"/>
        <v>4134707.8528499999</v>
      </c>
      <c r="G113" s="86"/>
    </row>
    <row r="114" spans="1:8" ht="16.5" hidden="1" outlineLevel="1" thickBot="1" x14ac:dyDescent="0.3">
      <c r="A114" s="77" t="s">
        <v>14</v>
      </c>
      <c r="B114" s="78" t="s">
        <v>15</v>
      </c>
      <c r="C114" s="79">
        <v>57305578.299999997</v>
      </c>
      <c r="D114" s="80">
        <v>39508</v>
      </c>
      <c r="E114" s="88">
        <f>ROUND(E97*(1+H107),4)</f>
        <v>1.9154</v>
      </c>
      <c r="F114" s="79">
        <f t="shared" si="19"/>
        <v>548815.52337910002</v>
      </c>
      <c r="G114" s="86"/>
    </row>
    <row r="115" spans="1:8" ht="16.5" hidden="1" outlineLevel="1" thickBot="1" x14ac:dyDescent="0.3">
      <c r="A115" s="77" t="s">
        <v>16</v>
      </c>
      <c r="B115" s="78" t="s">
        <v>17</v>
      </c>
      <c r="C115" s="79">
        <v>20517119.66</v>
      </c>
      <c r="D115" s="80">
        <v>41944</v>
      </c>
      <c r="E115" s="88">
        <f>ROUND(E98*(1+H107),4)</f>
        <v>1.3186</v>
      </c>
      <c r="F115" s="79">
        <f t="shared" ref="F115" si="20">F98*(1+H107)</f>
        <v>201973.0200298955</v>
      </c>
      <c r="G115" s="86"/>
    </row>
    <row r="116" spans="1:8" ht="16.5" hidden="1" outlineLevel="1" thickBot="1" x14ac:dyDescent="0.3">
      <c r="A116" s="77" t="s">
        <v>18</v>
      </c>
      <c r="B116" s="78" t="s">
        <v>19</v>
      </c>
      <c r="C116" s="79">
        <v>332627387.68000001</v>
      </c>
      <c r="D116" s="80">
        <v>40544</v>
      </c>
      <c r="E116" s="88">
        <f>ROUND(E99*(1+H107),4)</f>
        <v>1.6484000000000001</v>
      </c>
      <c r="F116" s="79">
        <f t="shared" ref="F116:F119" si="21">C116*E116*0.5%</f>
        <v>2741514.9292585598</v>
      </c>
      <c r="G116" s="86"/>
    </row>
    <row r="117" spans="1:8" ht="16.5" hidden="1" outlineLevel="1" thickBot="1" x14ac:dyDescent="0.3">
      <c r="A117" s="77" t="s">
        <v>18</v>
      </c>
      <c r="B117" s="78" t="s">
        <v>20</v>
      </c>
      <c r="C117" s="79">
        <v>110392946.98999999</v>
      </c>
      <c r="D117" s="80">
        <v>40695</v>
      </c>
      <c r="E117" s="88">
        <f>ROUND(E100*(1+H107),4)</f>
        <v>1.6001000000000001</v>
      </c>
      <c r="F117" s="79">
        <f t="shared" si="21"/>
        <v>883198.77239349496</v>
      </c>
      <c r="G117" s="86"/>
    </row>
    <row r="118" spans="1:8" ht="16.5" hidden="1" outlineLevel="1" thickBot="1" x14ac:dyDescent="0.3">
      <c r="A118" s="77" t="s">
        <v>21</v>
      </c>
      <c r="B118" s="78" t="s">
        <v>22</v>
      </c>
      <c r="C118" s="79">
        <v>69772006.579999998</v>
      </c>
      <c r="D118" s="80">
        <v>34608</v>
      </c>
      <c r="E118" s="88">
        <f>ROUND(E101*(1+H107),4)</f>
        <v>5.4642999999999997</v>
      </c>
      <c r="F118" s="79">
        <f t="shared" si="21"/>
        <v>1906275.8777754698</v>
      </c>
      <c r="G118" s="86"/>
    </row>
    <row r="119" spans="1:8" ht="16.5" hidden="1" outlineLevel="1" thickBot="1" x14ac:dyDescent="0.3">
      <c r="A119" s="77" t="s">
        <v>23</v>
      </c>
      <c r="B119" s="78" t="s">
        <v>13</v>
      </c>
      <c r="C119" s="79">
        <v>176848117</v>
      </c>
      <c r="D119" s="80">
        <v>38504</v>
      </c>
      <c r="E119" s="88">
        <f>ROUND(E102*(1+H107),4)</f>
        <v>2.1463999999999999</v>
      </c>
      <c r="F119" s="79">
        <f t="shared" si="21"/>
        <v>1897933.9916439999</v>
      </c>
      <c r="G119" s="86"/>
    </row>
    <row r="120" spans="1:8" ht="16.5" hidden="1" outlineLevel="1" thickBot="1" x14ac:dyDescent="0.3">
      <c r="A120" s="77" t="s">
        <v>24</v>
      </c>
      <c r="B120" s="78" t="s">
        <v>25</v>
      </c>
      <c r="C120" s="81" t="s">
        <v>26</v>
      </c>
      <c r="D120" s="80">
        <v>35309</v>
      </c>
      <c r="E120" s="88">
        <f>ROUND(E103*(1+H107),4)</f>
        <v>3.9390000000000001</v>
      </c>
      <c r="F120" s="79">
        <f>F103*(1+H107)</f>
        <v>201973.0200298955</v>
      </c>
      <c r="G120" s="86"/>
    </row>
    <row r="121" spans="1:8" ht="16.5" hidden="1" outlineLevel="1" thickBot="1" x14ac:dyDescent="0.3">
      <c r="A121" s="77" t="s">
        <v>27</v>
      </c>
      <c r="B121" s="78" t="s">
        <v>28</v>
      </c>
      <c r="C121" s="79">
        <v>21664060</v>
      </c>
      <c r="D121" s="80">
        <v>42278</v>
      </c>
      <c r="E121" s="88">
        <f>ROUND(E104*(1+H107),4)</f>
        <v>1.2055</v>
      </c>
      <c r="F121" s="79">
        <f>F104*(1+H107)</f>
        <v>201973.0200298955</v>
      </c>
      <c r="G121" s="86"/>
    </row>
    <row r="122" spans="1:8" ht="16.5" hidden="1" outlineLevel="1" thickBot="1" x14ac:dyDescent="0.3">
      <c r="A122" s="77" t="s">
        <v>29</v>
      </c>
      <c r="B122" s="78" t="s">
        <v>13</v>
      </c>
      <c r="C122" s="79">
        <v>347969175</v>
      </c>
      <c r="D122" s="80">
        <v>41974</v>
      </c>
      <c r="E122" s="88">
        <f>ROUND(E105*(1+H107),4)</f>
        <v>1.3083</v>
      </c>
      <c r="F122" s="79">
        <f t="shared" ref="F122" si="22">C122*E122*0.5%</f>
        <v>2276240.3582625003</v>
      </c>
      <c r="G122" s="86"/>
    </row>
    <row r="123" spans="1:8" collapsed="1" x14ac:dyDescent="0.25"/>
    <row r="124" spans="1:8" ht="16.5" thickBot="1" x14ac:dyDescent="0.3">
      <c r="A124" s="92">
        <f>A107+31</f>
        <v>44014</v>
      </c>
      <c r="B124" s="93"/>
      <c r="C124" s="93"/>
      <c r="D124" s="93"/>
      <c r="E124" s="93"/>
      <c r="F124" s="93"/>
      <c r="G124" s="83">
        <f>G107+31</f>
        <v>43986</v>
      </c>
      <c r="H124" s="84">
        <f>'Série Histórica IPCA'!D392/100</f>
        <v>2.5999999999999999E-3</v>
      </c>
    </row>
    <row r="125" spans="1:8" hidden="1" outlineLevel="1" x14ac:dyDescent="0.25">
      <c r="A125" s="94" t="s">
        <v>0</v>
      </c>
      <c r="B125" s="94" t="s">
        <v>1</v>
      </c>
      <c r="C125" s="94" t="s">
        <v>2</v>
      </c>
      <c r="D125" s="94" t="s">
        <v>3</v>
      </c>
      <c r="E125" s="94" t="s">
        <v>4</v>
      </c>
      <c r="F125" s="94" t="s">
        <v>5</v>
      </c>
    </row>
    <row r="126" spans="1:8" ht="16.5" hidden="1" outlineLevel="1" thickBot="1" x14ac:dyDescent="0.3">
      <c r="A126" s="95"/>
      <c r="B126" s="95"/>
      <c r="C126" s="95"/>
      <c r="D126" s="95"/>
      <c r="E126" s="95"/>
      <c r="F126" s="95"/>
      <c r="G126" s="85"/>
    </row>
    <row r="127" spans="1:8" ht="16.5" hidden="1" outlineLevel="1" thickBot="1" x14ac:dyDescent="0.3">
      <c r="A127" s="77" t="s">
        <v>6</v>
      </c>
      <c r="B127" s="78" t="s">
        <v>7</v>
      </c>
      <c r="C127" s="79">
        <v>182522886.84</v>
      </c>
      <c r="D127" s="80">
        <v>41030</v>
      </c>
      <c r="E127" s="88">
        <f>ROUND(E110*(1+H124),4)</f>
        <v>1.5304</v>
      </c>
      <c r="F127" s="79">
        <f>C127*E127*0.5%</f>
        <v>1396665.13009968</v>
      </c>
      <c r="G127" s="86"/>
    </row>
    <row r="128" spans="1:8" ht="16.5" hidden="1" outlineLevel="1" thickBot="1" x14ac:dyDescent="0.3">
      <c r="A128" s="77" t="s">
        <v>8</v>
      </c>
      <c r="B128" s="78" t="s">
        <v>9</v>
      </c>
      <c r="C128" s="79">
        <v>78875980</v>
      </c>
      <c r="D128" s="80">
        <v>42125</v>
      </c>
      <c r="E128" s="88">
        <f>ROUND(E111*(1+H124),4)</f>
        <v>1.2453000000000001</v>
      </c>
      <c r="F128" s="79">
        <f t="shared" ref="F128:F131" si="23">C128*E128*0.5%</f>
        <v>491121.28947000008</v>
      </c>
      <c r="G128" s="86"/>
    </row>
    <row r="129" spans="1:8" ht="16.5" hidden="1" outlineLevel="1" thickBot="1" x14ac:dyDescent="0.3">
      <c r="A129" s="77" t="s">
        <v>10</v>
      </c>
      <c r="B129" s="78" t="s">
        <v>11</v>
      </c>
      <c r="C129" s="79">
        <v>40932883</v>
      </c>
      <c r="D129" s="80">
        <v>34700</v>
      </c>
      <c r="E129" s="88">
        <f>ROUND(E112*(1+H124),4)</f>
        <v>5.1516999999999999</v>
      </c>
      <c r="F129" s="79">
        <f t="shared" si="23"/>
        <v>1054369.6667555</v>
      </c>
      <c r="G129" s="86"/>
    </row>
    <row r="130" spans="1:8" ht="16.5" hidden="1" outlineLevel="1" thickBot="1" x14ac:dyDescent="0.3">
      <c r="A130" s="77" t="s">
        <v>12</v>
      </c>
      <c r="B130" s="78" t="s">
        <v>13</v>
      </c>
      <c r="C130" s="79">
        <v>155589300</v>
      </c>
      <c r="D130" s="80">
        <v>34639</v>
      </c>
      <c r="E130" s="88">
        <f>ROUND(E113*(1+H124),4)</f>
        <v>5.3287000000000004</v>
      </c>
      <c r="F130" s="79">
        <f t="shared" si="23"/>
        <v>4145443.5145500004</v>
      </c>
      <c r="G130" s="86"/>
    </row>
    <row r="131" spans="1:8" ht="16.5" hidden="1" outlineLevel="1" thickBot="1" x14ac:dyDescent="0.3">
      <c r="A131" s="77" t="s">
        <v>14</v>
      </c>
      <c r="B131" s="78" t="s">
        <v>15</v>
      </c>
      <c r="C131" s="79">
        <v>57305578.299999997</v>
      </c>
      <c r="D131" s="80">
        <v>39508</v>
      </c>
      <c r="E131" s="88">
        <f>ROUND(E114*(1+H124),4)</f>
        <v>1.9204000000000001</v>
      </c>
      <c r="F131" s="79">
        <f t="shared" si="23"/>
        <v>550248.16283659998</v>
      </c>
      <c r="G131" s="86"/>
    </row>
    <row r="132" spans="1:8" ht="16.5" hidden="1" outlineLevel="1" thickBot="1" x14ac:dyDescent="0.3">
      <c r="A132" s="77" t="s">
        <v>16</v>
      </c>
      <c r="B132" s="78" t="s">
        <v>17</v>
      </c>
      <c r="C132" s="79">
        <v>20517119.66</v>
      </c>
      <c r="D132" s="80">
        <v>41944</v>
      </c>
      <c r="E132" s="88">
        <f>ROUND(E115*(1+H124),4)</f>
        <v>1.3220000000000001</v>
      </c>
      <c r="F132" s="79">
        <f t="shared" ref="F132" si="24">F115*(1+H124)</f>
        <v>202498.14988197322</v>
      </c>
      <c r="G132" s="86"/>
    </row>
    <row r="133" spans="1:8" ht="16.5" hidden="1" outlineLevel="1" thickBot="1" x14ac:dyDescent="0.3">
      <c r="A133" s="77" t="s">
        <v>18</v>
      </c>
      <c r="B133" s="78" t="s">
        <v>19</v>
      </c>
      <c r="C133" s="79">
        <v>332627387.68000001</v>
      </c>
      <c r="D133" s="80">
        <v>40544</v>
      </c>
      <c r="E133" s="88">
        <f>ROUND(E116*(1+H124),4)</f>
        <v>1.6527000000000001</v>
      </c>
      <c r="F133" s="79">
        <f t="shared" ref="F133:F136" si="25">C133*E133*0.5%</f>
        <v>2748666.4180936804</v>
      </c>
      <c r="G133" s="86"/>
    </row>
    <row r="134" spans="1:8" ht="16.5" hidden="1" outlineLevel="1" thickBot="1" x14ac:dyDescent="0.3">
      <c r="A134" s="77" t="s">
        <v>18</v>
      </c>
      <c r="B134" s="78" t="s">
        <v>20</v>
      </c>
      <c r="C134" s="79">
        <v>110392946.98999999</v>
      </c>
      <c r="D134" s="80">
        <v>40695</v>
      </c>
      <c r="E134" s="88">
        <f>ROUND(E117*(1+H124),4)</f>
        <v>1.6043000000000001</v>
      </c>
      <c r="F134" s="79">
        <f t="shared" si="25"/>
        <v>885517.024280285</v>
      </c>
      <c r="G134" s="86"/>
    </row>
    <row r="135" spans="1:8" ht="16.5" hidden="1" outlineLevel="1" thickBot="1" x14ac:dyDescent="0.3">
      <c r="A135" s="77" t="s">
        <v>21</v>
      </c>
      <c r="B135" s="78" t="s">
        <v>22</v>
      </c>
      <c r="C135" s="79">
        <v>69772006.579999998</v>
      </c>
      <c r="D135" s="80">
        <v>34608</v>
      </c>
      <c r="E135" s="88">
        <f>ROUND(E118*(1+H124),4)</f>
        <v>5.4785000000000004</v>
      </c>
      <c r="F135" s="79">
        <f t="shared" si="25"/>
        <v>1911229.6902426502</v>
      </c>
      <c r="G135" s="86"/>
    </row>
    <row r="136" spans="1:8" ht="16.5" hidden="1" outlineLevel="1" thickBot="1" x14ac:dyDescent="0.3">
      <c r="A136" s="77" t="s">
        <v>23</v>
      </c>
      <c r="B136" s="78" t="s">
        <v>13</v>
      </c>
      <c r="C136" s="79">
        <v>176848117</v>
      </c>
      <c r="D136" s="80">
        <v>38504</v>
      </c>
      <c r="E136" s="88">
        <f>ROUND(E119*(1+H124),4)</f>
        <v>2.1520000000000001</v>
      </c>
      <c r="F136" s="79">
        <f t="shared" si="25"/>
        <v>1902885.7389200001</v>
      </c>
      <c r="G136" s="86"/>
    </row>
    <row r="137" spans="1:8" ht="16.5" hidden="1" outlineLevel="1" thickBot="1" x14ac:dyDescent="0.3">
      <c r="A137" s="77" t="s">
        <v>24</v>
      </c>
      <c r="B137" s="78" t="s">
        <v>25</v>
      </c>
      <c r="C137" s="81" t="s">
        <v>26</v>
      </c>
      <c r="D137" s="80">
        <v>35309</v>
      </c>
      <c r="E137" s="88">
        <f>ROUND(E120*(1+H124),4)</f>
        <v>3.9491999999999998</v>
      </c>
      <c r="F137" s="79">
        <f>F120*(1+H124)</f>
        <v>202498.14988197322</v>
      </c>
      <c r="G137" s="86"/>
    </row>
    <row r="138" spans="1:8" ht="16.5" hidden="1" outlineLevel="1" thickBot="1" x14ac:dyDescent="0.3">
      <c r="A138" s="77" t="s">
        <v>27</v>
      </c>
      <c r="B138" s="78" t="s">
        <v>28</v>
      </c>
      <c r="C138" s="79">
        <v>21664060</v>
      </c>
      <c r="D138" s="80">
        <v>42278</v>
      </c>
      <c r="E138" s="88">
        <f>ROUND(E121*(1+H124),4)</f>
        <v>1.2085999999999999</v>
      </c>
      <c r="F138" s="79">
        <f>F121*(1+H124)</f>
        <v>202498.14988197322</v>
      </c>
      <c r="G138" s="86"/>
    </row>
    <row r="139" spans="1:8" ht="16.5" hidden="1" outlineLevel="1" thickBot="1" x14ac:dyDescent="0.3">
      <c r="A139" s="77" t="s">
        <v>29</v>
      </c>
      <c r="B139" s="78" t="s">
        <v>13</v>
      </c>
      <c r="C139" s="79">
        <v>347969175</v>
      </c>
      <c r="D139" s="80">
        <v>41974</v>
      </c>
      <c r="E139" s="88">
        <f>ROUND(E122*(1+H124),4)</f>
        <v>1.3117000000000001</v>
      </c>
      <c r="F139" s="79">
        <f t="shared" ref="F139" si="26">C139*E139*0.5%</f>
        <v>2282155.8342375001</v>
      </c>
      <c r="G139" s="86"/>
    </row>
    <row r="140" spans="1:8" collapsed="1" x14ac:dyDescent="0.25"/>
    <row r="141" spans="1:8" ht="16.5" thickBot="1" x14ac:dyDescent="0.3">
      <c r="A141" s="92">
        <f>A124+31</f>
        <v>44045</v>
      </c>
      <c r="B141" s="93"/>
      <c r="C141" s="93"/>
      <c r="D141" s="93"/>
      <c r="E141" s="93"/>
      <c r="F141" s="93"/>
      <c r="G141" s="83">
        <f>G124+31</f>
        <v>44017</v>
      </c>
      <c r="H141" s="84">
        <f>'Série Histórica IPCA'!D393/100</f>
        <v>3.5999999999999999E-3</v>
      </c>
    </row>
    <row r="142" spans="1:8" hidden="1" outlineLevel="1" x14ac:dyDescent="0.25">
      <c r="A142" s="94" t="s">
        <v>0</v>
      </c>
      <c r="B142" s="94" t="s">
        <v>1</v>
      </c>
      <c r="C142" s="94" t="s">
        <v>2</v>
      </c>
      <c r="D142" s="94" t="s">
        <v>3</v>
      </c>
      <c r="E142" s="94" t="s">
        <v>4</v>
      </c>
      <c r="F142" s="94" t="s">
        <v>5</v>
      </c>
    </row>
    <row r="143" spans="1:8" ht="16.5" hidden="1" outlineLevel="1" thickBot="1" x14ac:dyDescent="0.3">
      <c r="A143" s="95"/>
      <c r="B143" s="95"/>
      <c r="C143" s="95"/>
      <c r="D143" s="95"/>
      <c r="E143" s="95"/>
      <c r="F143" s="95"/>
      <c r="G143" s="85"/>
    </row>
    <row r="144" spans="1:8" ht="16.5" hidden="1" outlineLevel="1" thickBot="1" x14ac:dyDescent="0.3">
      <c r="A144" s="77" t="s">
        <v>6</v>
      </c>
      <c r="B144" s="78" t="s">
        <v>7</v>
      </c>
      <c r="C144" s="79">
        <v>182522886.84</v>
      </c>
      <c r="D144" s="80">
        <v>41030</v>
      </c>
      <c r="E144" s="88">
        <f>ROUND(E127*(1+H141),4)</f>
        <v>1.5359</v>
      </c>
      <c r="F144" s="79">
        <f>C144*E144*0.5%</f>
        <v>1401684.50948778</v>
      </c>
      <c r="G144" s="86"/>
    </row>
    <row r="145" spans="1:8" ht="16.5" hidden="1" outlineLevel="1" thickBot="1" x14ac:dyDescent="0.3">
      <c r="A145" s="77" t="s">
        <v>8</v>
      </c>
      <c r="B145" s="78" t="s">
        <v>9</v>
      </c>
      <c r="C145" s="79">
        <v>78875980</v>
      </c>
      <c r="D145" s="80">
        <v>42125</v>
      </c>
      <c r="E145" s="88">
        <f>ROUND(E128*(1+H141),4)</f>
        <v>1.2498</v>
      </c>
      <c r="F145" s="79">
        <f t="shared" ref="F145:F148" si="27">C145*E145*0.5%</f>
        <v>492895.99902000005</v>
      </c>
      <c r="G145" s="86"/>
    </row>
    <row r="146" spans="1:8" ht="16.5" hidden="1" outlineLevel="1" thickBot="1" x14ac:dyDescent="0.3">
      <c r="A146" s="77" t="s">
        <v>10</v>
      </c>
      <c r="B146" s="78" t="s">
        <v>11</v>
      </c>
      <c r="C146" s="79">
        <v>40932883</v>
      </c>
      <c r="D146" s="80">
        <v>34700</v>
      </c>
      <c r="E146" s="88">
        <f>ROUND(E129*(1+H141),4)</f>
        <v>5.1702000000000004</v>
      </c>
      <c r="F146" s="79">
        <f t="shared" si="27"/>
        <v>1058155.9584329999</v>
      </c>
      <c r="G146" s="86"/>
    </row>
    <row r="147" spans="1:8" ht="16.5" hidden="1" outlineLevel="1" thickBot="1" x14ac:dyDescent="0.3">
      <c r="A147" s="77" t="s">
        <v>12</v>
      </c>
      <c r="B147" s="78" t="s">
        <v>13</v>
      </c>
      <c r="C147" s="79">
        <v>155589300</v>
      </c>
      <c r="D147" s="80">
        <v>34639</v>
      </c>
      <c r="E147" s="88">
        <f>ROUND(E130*(1+H141),4)</f>
        <v>5.3479000000000001</v>
      </c>
      <c r="F147" s="79">
        <f t="shared" si="27"/>
        <v>4160380.0873500002</v>
      </c>
      <c r="G147" s="86"/>
    </row>
    <row r="148" spans="1:8" ht="16.5" hidden="1" outlineLevel="1" thickBot="1" x14ac:dyDescent="0.3">
      <c r="A148" s="77" t="s">
        <v>14</v>
      </c>
      <c r="B148" s="78" t="s">
        <v>15</v>
      </c>
      <c r="C148" s="79">
        <v>57305578.299999997</v>
      </c>
      <c r="D148" s="80">
        <v>39508</v>
      </c>
      <c r="E148" s="88">
        <f>ROUND(E131*(1+H141),4)</f>
        <v>1.9273</v>
      </c>
      <c r="F148" s="79">
        <f t="shared" si="27"/>
        <v>552225.20528795</v>
      </c>
      <c r="G148" s="86"/>
    </row>
    <row r="149" spans="1:8" ht="16.5" hidden="1" outlineLevel="1" thickBot="1" x14ac:dyDescent="0.3">
      <c r="A149" s="77" t="s">
        <v>16</v>
      </c>
      <c r="B149" s="78" t="s">
        <v>17</v>
      </c>
      <c r="C149" s="79">
        <v>20517119.66</v>
      </c>
      <c r="D149" s="80">
        <v>41944</v>
      </c>
      <c r="E149" s="88">
        <f>ROUND(E132*(1+H141),4)</f>
        <v>1.3268</v>
      </c>
      <c r="F149" s="79">
        <f t="shared" ref="F149" si="28">F132*(1+H141)</f>
        <v>203227.14322154832</v>
      </c>
      <c r="G149" s="86"/>
    </row>
    <row r="150" spans="1:8" ht="16.5" hidden="1" outlineLevel="1" thickBot="1" x14ac:dyDescent="0.3">
      <c r="A150" s="77" t="s">
        <v>18</v>
      </c>
      <c r="B150" s="78" t="s">
        <v>19</v>
      </c>
      <c r="C150" s="79">
        <v>332627387.68000001</v>
      </c>
      <c r="D150" s="80">
        <v>40544</v>
      </c>
      <c r="E150" s="88">
        <f>ROUND(E133*(1+H141),4)</f>
        <v>1.6586000000000001</v>
      </c>
      <c r="F150" s="79">
        <f t="shared" ref="F150:F153" si="29">C150*E150*0.5%</f>
        <v>2758478.92603024</v>
      </c>
      <c r="G150" s="86"/>
    </row>
    <row r="151" spans="1:8" ht="16.5" hidden="1" outlineLevel="1" thickBot="1" x14ac:dyDescent="0.3">
      <c r="A151" s="77" t="s">
        <v>18</v>
      </c>
      <c r="B151" s="78" t="s">
        <v>20</v>
      </c>
      <c r="C151" s="79">
        <v>110392946.98999999</v>
      </c>
      <c r="D151" s="80">
        <v>40695</v>
      </c>
      <c r="E151" s="88">
        <f>ROUND(E134*(1+H141),4)</f>
        <v>1.6101000000000001</v>
      </c>
      <c r="F151" s="79">
        <f t="shared" si="29"/>
        <v>888718.41974299506</v>
      </c>
      <c r="G151" s="86"/>
    </row>
    <row r="152" spans="1:8" ht="16.5" hidden="1" outlineLevel="1" thickBot="1" x14ac:dyDescent="0.3">
      <c r="A152" s="77" t="s">
        <v>21</v>
      </c>
      <c r="B152" s="78" t="s">
        <v>22</v>
      </c>
      <c r="C152" s="79">
        <v>69772006.579999998</v>
      </c>
      <c r="D152" s="80">
        <v>34608</v>
      </c>
      <c r="E152" s="88">
        <f>ROUND(E135*(1+H141),4)</f>
        <v>5.4981999999999998</v>
      </c>
      <c r="F152" s="79">
        <f t="shared" si="29"/>
        <v>1918102.2328907801</v>
      </c>
      <c r="G152" s="86"/>
    </row>
    <row r="153" spans="1:8" ht="16.5" hidden="1" outlineLevel="1" thickBot="1" x14ac:dyDescent="0.3">
      <c r="A153" s="77" t="s">
        <v>23</v>
      </c>
      <c r="B153" s="78" t="s">
        <v>13</v>
      </c>
      <c r="C153" s="79">
        <v>176848117</v>
      </c>
      <c r="D153" s="80">
        <v>38504</v>
      </c>
      <c r="E153" s="88">
        <f>ROUND(E136*(1+H141),4)</f>
        <v>2.1597</v>
      </c>
      <c r="F153" s="79">
        <f t="shared" si="29"/>
        <v>1909694.3914245002</v>
      </c>
      <c r="G153" s="86"/>
    </row>
    <row r="154" spans="1:8" ht="16.5" hidden="1" outlineLevel="1" thickBot="1" x14ac:dyDescent="0.3">
      <c r="A154" s="77" t="s">
        <v>24</v>
      </c>
      <c r="B154" s="78" t="s">
        <v>25</v>
      </c>
      <c r="C154" s="81" t="s">
        <v>26</v>
      </c>
      <c r="D154" s="80">
        <v>35309</v>
      </c>
      <c r="E154" s="88">
        <f>ROUND(E137*(1+H141),4)</f>
        <v>3.9634</v>
      </c>
      <c r="F154" s="79">
        <f>F137*(1+H141)</f>
        <v>203227.14322154832</v>
      </c>
      <c r="G154" s="86"/>
    </row>
    <row r="155" spans="1:8" ht="16.5" hidden="1" outlineLevel="1" thickBot="1" x14ac:dyDescent="0.3">
      <c r="A155" s="77" t="s">
        <v>27</v>
      </c>
      <c r="B155" s="78" t="s">
        <v>28</v>
      </c>
      <c r="C155" s="79">
        <v>21664060</v>
      </c>
      <c r="D155" s="80">
        <v>42278</v>
      </c>
      <c r="E155" s="88">
        <f>ROUND(E138*(1+H141),4)</f>
        <v>1.2130000000000001</v>
      </c>
      <c r="F155" s="79">
        <f>F138*(1+H141)</f>
        <v>203227.14322154832</v>
      </c>
      <c r="G155" s="86"/>
    </row>
    <row r="156" spans="1:8" ht="16.5" hidden="1" outlineLevel="1" thickBot="1" x14ac:dyDescent="0.3">
      <c r="A156" s="77" t="s">
        <v>29</v>
      </c>
      <c r="B156" s="78" t="s">
        <v>13</v>
      </c>
      <c r="C156" s="79">
        <v>347969175</v>
      </c>
      <c r="D156" s="80">
        <v>41974</v>
      </c>
      <c r="E156" s="88">
        <f>ROUND(E139*(1+H141),4)</f>
        <v>1.3164</v>
      </c>
      <c r="F156" s="79">
        <f t="shared" ref="F156" si="30">C156*E156*0.5%</f>
        <v>2290333.1098500001</v>
      </c>
      <c r="G156" s="86"/>
    </row>
    <row r="157" spans="1:8" collapsed="1" x14ac:dyDescent="0.25"/>
    <row r="158" spans="1:8" ht="16.5" thickBot="1" x14ac:dyDescent="0.3">
      <c r="A158" s="92">
        <f>A141+31</f>
        <v>44076</v>
      </c>
      <c r="B158" s="93"/>
      <c r="C158" s="93"/>
      <c r="D158" s="93"/>
      <c r="E158" s="93"/>
      <c r="F158" s="93"/>
      <c r="G158" s="83">
        <f>G141+31</f>
        <v>44048</v>
      </c>
      <c r="H158" s="84">
        <f>'Série Histórica IPCA'!D394/100</f>
        <v>2.3999999999999998E-3</v>
      </c>
    </row>
    <row r="159" spans="1:8" hidden="1" outlineLevel="1" x14ac:dyDescent="0.25">
      <c r="A159" s="94" t="s">
        <v>0</v>
      </c>
      <c r="B159" s="94" t="s">
        <v>1</v>
      </c>
      <c r="C159" s="94" t="s">
        <v>2</v>
      </c>
      <c r="D159" s="94" t="s">
        <v>3</v>
      </c>
      <c r="E159" s="94" t="s">
        <v>4</v>
      </c>
      <c r="F159" s="94" t="s">
        <v>5</v>
      </c>
    </row>
    <row r="160" spans="1:8" ht="16.5" hidden="1" outlineLevel="1" thickBot="1" x14ac:dyDescent="0.3">
      <c r="A160" s="95"/>
      <c r="B160" s="95"/>
      <c r="C160" s="95"/>
      <c r="D160" s="95"/>
      <c r="E160" s="95"/>
      <c r="F160" s="95"/>
      <c r="G160" s="85"/>
    </row>
    <row r="161" spans="1:8" ht="16.5" hidden="1" outlineLevel="1" thickBot="1" x14ac:dyDescent="0.3">
      <c r="A161" s="77" t="s">
        <v>6</v>
      </c>
      <c r="B161" s="78" t="s">
        <v>7</v>
      </c>
      <c r="C161" s="79">
        <v>182522886.84</v>
      </c>
      <c r="D161" s="80">
        <v>41030</v>
      </c>
      <c r="E161" s="88">
        <f>ROUND(E144*(1+H158),4)</f>
        <v>1.5396000000000001</v>
      </c>
      <c r="F161" s="79">
        <f>C161*E161*0.5%</f>
        <v>1405061.1828943202</v>
      </c>
      <c r="G161" s="86"/>
    </row>
    <row r="162" spans="1:8" ht="16.5" hidden="1" outlineLevel="1" thickBot="1" x14ac:dyDescent="0.3">
      <c r="A162" s="77" t="s">
        <v>8</v>
      </c>
      <c r="B162" s="78" t="s">
        <v>9</v>
      </c>
      <c r="C162" s="79">
        <v>78875980</v>
      </c>
      <c r="D162" s="80">
        <v>42125</v>
      </c>
      <c r="E162" s="88">
        <f>ROUND(E145*(1+H158),4)</f>
        <v>1.2527999999999999</v>
      </c>
      <c r="F162" s="79">
        <f t="shared" ref="F162:F165" si="31">C162*E162*0.5%</f>
        <v>494079.13871999993</v>
      </c>
      <c r="G162" s="86"/>
    </row>
    <row r="163" spans="1:8" ht="16.5" hidden="1" outlineLevel="1" thickBot="1" x14ac:dyDescent="0.3">
      <c r="A163" s="77" t="s">
        <v>10</v>
      </c>
      <c r="B163" s="78" t="s">
        <v>11</v>
      </c>
      <c r="C163" s="79">
        <v>40932883</v>
      </c>
      <c r="D163" s="80">
        <v>34700</v>
      </c>
      <c r="E163" s="88">
        <f>ROUND(E146*(1+H158),4)</f>
        <v>5.1825999999999999</v>
      </c>
      <c r="F163" s="79">
        <f t="shared" si="31"/>
        <v>1060693.797179</v>
      </c>
      <c r="G163" s="86"/>
    </row>
    <row r="164" spans="1:8" ht="16.5" hidden="1" outlineLevel="1" thickBot="1" x14ac:dyDescent="0.3">
      <c r="A164" s="77" t="s">
        <v>12</v>
      </c>
      <c r="B164" s="78" t="s">
        <v>13</v>
      </c>
      <c r="C164" s="79">
        <v>155589300</v>
      </c>
      <c r="D164" s="80">
        <v>34639</v>
      </c>
      <c r="E164" s="88">
        <f>ROUND(E147*(1+H158),4)</f>
        <v>5.3606999999999996</v>
      </c>
      <c r="F164" s="79">
        <f t="shared" si="31"/>
        <v>4170337.8025500001</v>
      </c>
      <c r="G164" s="86"/>
    </row>
    <row r="165" spans="1:8" ht="16.5" hidden="1" outlineLevel="1" thickBot="1" x14ac:dyDescent="0.3">
      <c r="A165" s="77" t="s">
        <v>14</v>
      </c>
      <c r="B165" s="78" t="s">
        <v>15</v>
      </c>
      <c r="C165" s="79">
        <v>57305578.299999997</v>
      </c>
      <c r="D165" s="80">
        <v>39508</v>
      </c>
      <c r="E165" s="88">
        <f>ROUND(E148*(1+H158),4)</f>
        <v>1.9319</v>
      </c>
      <c r="F165" s="79">
        <f t="shared" si="31"/>
        <v>553543.23358885001</v>
      </c>
      <c r="G165" s="86"/>
    </row>
    <row r="166" spans="1:8" ht="16.5" hidden="1" outlineLevel="1" thickBot="1" x14ac:dyDescent="0.3">
      <c r="A166" s="77" t="s">
        <v>16</v>
      </c>
      <c r="B166" s="78" t="s">
        <v>17</v>
      </c>
      <c r="C166" s="79">
        <v>20517119.66</v>
      </c>
      <c r="D166" s="80">
        <v>41944</v>
      </c>
      <c r="E166" s="88">
        <f>ROUND(E149*(1+H158),4)</f>
        <v>1.33</v>
      </c>
      <c r="F166" s="79">
        <f t="shared" ref="F166" si="32">F149*(1+H158)</f>
        <v>203714.88836528003</v>
      </c>
      <c r="G166" s="86"/>
    </row>
    <row r="167" spans="1:8" ht="16.5" hidden="1" outlineLevel="1" thickBot="1" x14ac:dyDescent="0.3">
      <c r="A167" s="77" t="s">
        <v>18</v>
      </c>
      <c r="B167" s="78" t="s">
        <v>19</v>
      </c>
      <c r="C167" s="79">
        <v>332627387.68000001</v>
      </c>
      <c r="D167" s="80">
        <v>40544</v>
      </c>
      <c r="E167" s="88">
        <f>ROUND(E150*(1+H158),4)</f>
        <v>1.6626000000000001</v>
      </c>
      <c r="F167" s="79">
        <f t="shared" ref="F167:F170" si="33">C167*E167*0.5%</f>
        <v>2765131.47378384</v>
      </c>
      <c r="G167" s="86"/>
    </row>
    <row r="168" spans="1:8" ht="16.5" hidden="1" outlineLevel="1" thickBot="1" x14ac:dyDescent="0.3">
      <c r="A168" s="77" t="s">
        <v>18</v>
      </c>
      <c r="B168" s="78" t="s">
        <v>20</v>
      </c>
      <c r="C168" s="79">
        <v>110392946.98999999</v>
      </c>
      <c r="D168" s="80">
        <v>40695</v>
      </c>
      <c r="E168" s="88">
        <f>ROUND(E151*(1+H158),4)</f>
        <v>1.6140000000000001</v>
      </c>
      <c r="F168" s="79">
        <f t="shared" si="33"/>
        <v>890871.08220930002</v>
      </c>
      <c r="G168" s="86"/>
    </row>
    <row r="169" spans="1:8" ht="16.5" hidden="1" outlineLevel="1" thickBot="1" x14ac:dyDescent="0.3">
      <c r="A169" s="77" t="s">
        <v>21</v>
      </c>
      <c r="B169" s="78" t="s">
        <v>22</v>
      </c>
      <c r="C169" s="79">
        <v>69772006.579999998</v>
      </c>
      <c r="D169" s="80">
        <v>34608</v>
      </c>
      <c r="E169" s="88">
        <f>ROUND(E152*(1+H158),4)</f>
        <v>5.5114000000000001</v>
      </c>
      <c r="F169" s="79">
        <f t="shared" si="33"/>
        <v>1922707.18532506</v>
      </c>
      <c r="G169" s="86"/>
    </row>
    <row r="170" spans="1:8" ht="16.5" hidden="1" outlineLevel="1" thickBot="1" x14ac:dyDescent="0.3">
      <c r="A170" s="77" t="s">
        <v>23</v>
      </c>
      <c r="B170" s="78" t="s">
        <v>13</v>
      </c>
      <c r="C170" s="79">
        <v>176848117</v>
      </c>
      <c r="D170" s="80">
        <v>38504</v>
      </c>
      <c r="E170" s="88">
        <f>ROUND(E153*(1+H158),4)</f>
        <v>2.1648999999999998</v>
      </c>
      <c r="F170" s="79">
        <f t="shared" si="33"/>
        <v>1914292.4424664997</v>
      </c>
      <c r="G170" s="86"/>
    </row>
    <row r="171" spans="1:8" ht="16.5" hidden="1" outlineLevel="1" thickBot="1" x14ac:dyDescent="0.3">
      <c r="A171" s="77" t="s">
        <v>24</v>
      </c>
      <c r="B171" s="78" t="s">
        <v>25</v>
      </c>
      <c r="C171" s="81" t="s">
        <v>26</v>
      </c>
      <c r="D171" s="80">
        <v>35309</v>
      </c>
      <c r="E171" s="88">
        <f>ROUND(E154*(1+H158),4)</f>
        <v>3.9729000000000001</v>
      </c>
      <c r="F171" s="79">
        <f>F154*(1+H158)</f>
        <v>203714.88836528003</v>
      </c>
      <c r="G171" s="86"/>
    </row>
    <row r="172" spans="1:8" ht="16.5" hidden="1" outlineLevel="1" thickBot="1" x14ac:dyDescent="0.3">
      <c r="A172" s="77" t="s">
        <v>27</v>
      </c>
      <c r="B172" s="78" t="s">
        <v>28</v>
      </c>
      <c r="C172" s="79">
        <v>21664060</v>
      </c>
      <c r="D172" s="80">
        <v>42278</v>
      </c>
      <c r="E172" s="88">
        <f>ROUND(E155*(1+H158),4)</f>
        <v>1.2159</v>
      </c>
      <c r="F172" s="79">
        <f>F155*(1+H158)</f>
        <v>203714.88836528003</v>
      </c>
      <c r="G172" s="86"/>
    </row>
    <row r="173" spans="1:8" ht="16.5" hidden="1" outlineLevel="1" thickBot="1" x14ac:dyDescent="0.3">
      <c r="A173" s="77" t="s">
        <v>29</v>
      </c>
      <c r="B173" s="78" t="s">
        <v>13</v>
      </c>
      <c r="C173" s="79">
        <v>347969175</v>
      </c>
      <c r="D173" s="80">
        <v>41974</v>
      </c>
      <c r="E173" s="88">
        <f>ROUND(E156*(1+H158),4)</f>
        <v>1.3196000000000001</v>
      </c>
      <c r="F173" s="79">
        <f t="shared" ref="F173" si="34">C173*E173*0.5%</f>
        <v>2295900.6166500002</v>
      </c>
      <c r="G173" s="86"/>
    </row>
    <row r="174" spans="1:8" collapsed="1" x14ac:dyDescent="0.25"/>
    <row r="175" spans="1:8" ht="16.5" thickBot="1" x14ac:dyDescent="0.3">
      <c r="A175" s="92">
        <f>A158+31</f>
        <v>44107</v>
      </c>
      <c r="B175" s="93"/>
      <c r="C175" s="93"/>
      <c r="D175" s="93"/>
      <c r="E175" s="93"/>
      <c r="F175" s="93"/>
      <c r="G175" s="83">
        <f>G158+31</f>
        <v>44079</v>
      </c>
      <c r="H175" s="84">
        <f>'Série Histórica IPCA'!D395/100</f>
        <v>6.4000000000000003E-3</v>
      </c>
    </row>
    <row r="176" spans="1:8" hidden="1" outlineLevel="1" x14ac:dyDescent="0.25">
      <c r="A176" s="94" t="s">
        <v>0</v>
      </c>
      <c r="B176" s="94" t="s">
        <v>1</v>
      </c>
      <c r="C176" s="94" t="s">
        <v>2</v>
      </c>
      <c r="D176" s="94" t="s">
        <v>3</v>
      </c>
      <c r="E176" s="94" t="s">
        <v>4</v>
      </c>
      <c r="F176" s="94" t="s">
        <v>5</v>
      </c>
    </row>
    <row r="177" spans="1:8" ht="16.5" hidden="1" outlineLevel="1" thickBot="1" x14ac:dyDescent="0.3">
      <c r="A177" s="95"/>
      <c r="B177" s="95"/>
      <c r="C177" s="95"/>
      <c r="D177" s="95"/>
      <c r="E177" s="95"/>
      <c r="F177" s="95"/>
      <c r="G177" s="85"/>
    </row>
    <row r="178" spans="1:8" ht="16.5" hidden="1" outlineLevel="1" thickBot="1" x14ac:dyDescent="0.3">
      <c r="A178" s="77" t="s">
        <v>6</v>
      </c>
      <c r="B178" s="78" t="s">
        <v>7</v>
      </c>
      <c r="C178" s="79">
        <v>182522886.84</v>
      </c>
      <c r="D178" s="80">
        <v>41030</v>
      </c>
      <c r="E178" s="88">
        <f>ROUND(E161*(1+H175),4)</f>
        <v>1.5495000000000001</v>
      </c>
      <c r="F178" s="79">
        <f>C178*E178*0.5%</f>
        <v>1414096.0657929</v>
      </c>
      <c r="G178" s="86"/>
    </row>
    <row r="179" spans="1:8" ht="16.5" hidden="1" outlineLevel="1" thickBot="1" x14ac:dyDescent="0.3">
      <c r="A179" s="77" t="s">
        <v>8</v>
      </c>
      <c r="B179" s="78" t="s">
        <v>9</v>
      </c>
      <c r="C179" s="79">
        <v>78875980</v>
      </c>
      <c r="D179" s="80">
        <v>42125</v>
      </c>
      <c r="E179" s="88">
        <f>ROUND(E162*(1+H175),4)</f>
        <v>1.2607999999999999</v>
      </c>
      <c r="F179" s="79">
        <f t="shared" ref="F179:F182" si="35">C179*E179*0.5%</f>
        <v>497234.17791999999</v>
      </c>
      <c r="G179" s="86"/>
    </row>
    <row r="180" spans="1:8" ht="16.5" hidden="1" outlineLevel="1" thickBot="1" x14ac:dyDescent="0.3">
      <c r="A180" s="77" t="s">
        <v>10</v>
      </c>
      <c r="B180" s="78" t="s">
        <v>11</v>
      </c>
      <c r="C180" s="79">
        <v>40932883</v>
      </c>
      <c r="D180" s="80">
        <v>34700</v>
      </c>
      <c r="E180" s="88">
        <f>ROUND(E163*(1+H175),4)</f>
        <v>5.2157999999999998</v>
      </c>
      <c r="F180" s="79">
        <f t="shared" si="35"/>
        <v>1067488.655757</v>
      </c>
      <c r="G180" s="86"/>
    </row>
    <row r="181" spans="1:8" ht="16.5" hidden="1" outlineLevel="1" thickBot="1" x14ac:dyDescent="0.3">
      <c r="A181" s="77" t="s">
        <v>12</v>
      </c>
      <c r="B181" s="78" t="s">
        <v>13</v>
      </c>
      <c r="C181" s="79">
        <v>155589300</v>
      </c>
      <c r="D181" s="80">
        <v>34639</v>
      </c>
      <c r="E181" s="88">
        <f>ROUND(E164*(1+H175),4)</f>
        <v>5.3949999999999996</v>
      </c>
      <c r="F181" s="79">
        <f t="shared" si="35"/>
        <v>4197021.3674999997</v>
      </c>
      <c r="G181" s="86"/>
    </row>
    <row r="182" spans="1:8" ht="16.5" hidden="1" outlineLevel="1" thickBot="1" x14ac:dyDescent="0.3">
      <c r="A182" s="77" t="s">
        <v>14</v>
      </c>
      <c r="B182" s="78" t="s">
        <v>15</v>
      </c>
      <c r="C182" s="79">
        <v>57305578.299999997</v>
      </c>
      <c r="D182" s="80">
        <v>39508</v>
      </c>
      <c r="E182" s="88">
        <f>ROUND(E165*(1+H175),4)</f>
        <v>1.9442999999999999</v>
      </c>
      <c r="F182" s="79">
        <f t="shared" si="35"/>
        <v>557096.17944344995</v>
      </c>
      <c r="G182" s="86"/>
    </row>
    <row r="183" spans="1:8" ht="16.5" hidden="1" outlineLevel="1" thickBot="1" x14ac:dyDescent="0.3">
      <c r="A183" s="77" t="s">
        <v>16</v>
      </c>
      <c r="B183" s="78" t="s">
        <v>17</v>
      </c>
      <c r="C183" s="79">
        <v>20517119.66</v>
      </c>
      <c r="D183" s="80">
        <v>41944</v>
      </c>
      <c r="E183" s="88">
        <f>ROUND(E166*(1+H175),4)</f>
        <v>1.3385</v>
      </c>
      <c r="F183" s="79">
        <f t="shared" ref="F183" si="36">F166*(1+H175)</f>
        <v>205018.66365081782</v>
      </c>
      <c r="G183" s="86"/>
    </row>
    <row r="184" spans="1:8" ht="16.5" hidden="1" outlineLevel="1" thickBot="1" x14ac:dyDescent="0.3">
      <c r="A184" s="77" t="s">
        <v>18</v>
      </c>
      <c r="B184" s="78" t="s">
        <v>19</v>
      </c>
      <c r="C184" s="79">
        <v>332627387.68000001</v>
      </c>
      <c r="D184" s="80">
        <v>40544</v>
      </c>
      <c r="E184" s="88">
        <f>ROUND(E167*(1+H175),4)</f>
        <v>1.6732</v>
      </c>
      <c r="F184" s="79">
        <f t="shared" ref="F184:F187" si="37">C184*E184*0.5%</f>
        <v>2782760.7253308804</v>
      </c>
      <c r="G184" s="86"/>
    </row>
    <row r="185" spans="1:8" ht="16.5" hidden="1" outlineLevel="1" thickBot="1" x14ac:dyDescent="0.3">
      <c r="A185" s="77" t="s">
        <v>18</v>
      </c>
      <c r="B185" s="78" t="s">
        <v>20</v>
      </c>
      <c r="C185" s="79">
        <v>110392946.98999999</v>
      </c>
      <c r="D185" s="80">
        <v>40695</v>
      </c>
      <c r="E185" s="88">
        <f>ROUND(E168*(1+H175),4)</f>
        <v>1.6243000000000001</v>
      </c>
      <c r="F185" s="79">
        <f t="shared" si="37"/>
        <v>896556.31897928508</v>
      </c>
      <c r="G185" s="86"/>
    </row>
    <row r="186" spans="1:8" ht="16.5" hidden="1" outlineLevel="1" thickBot="1" x14ac:dyDescent="0.3">
      <c r="A186" s="77" t="s">
        <v>21</v>
      </c>
      <c r="B186" s="78" t="s">
        <v>22</v>
      </c>
      <c r="C186" s="79">
        <v>69772006.579999998</v>
      </c>
      <c r="D186" s="80">
        <v>34608</v>
      </c>
      <c r="E186" s="88">
        <f>ROUND(E169*(1+H175),4)</f>
        <v>5.5467000000000004</v>
      </c>
      <c r="F186" s="79">
        <f t="shared" si="37"/>
        <v>1935021.9444864299</v>
      </c>
      <c r="G186" s="86"/>
    </row>
    <row r="187" spans="1:8" ht="16.5" hidden="1" outlineLevel="1" thickBot="1" x14ac:dyDescent="0.3">
      <c r="A187" s="77" t="s">
        <v>23</v>
      </c>
      <c r="B187" s="78" t="s">
        <v>13</v>
      </c>
      <c r="C187" s="79">
        <v>176848117</v>
      </c>
      <c r="D187" s="80">
        <v>38504</v>
      </c>
      <c r="E187" s="88">
        <f>ROUND(E170*(1+H175),4)</f>
        <v>2.1787999999999998</v>
      </c>
      <c r="F187" s="79">
        <f t="shared" si="37"/>
        <v>1926583.3865980001</v>
      </c>
      <c r="G187" s="86"/>
    </row>
    <row r="188" spans="1:8" ht="16.5" hidden="1" outlineLevel="1" thickBot="1" x14ac:dyDescent="0.3">
      <c r="A188" s="77" t="s">
        <v>24</v>
      </c>
      <c r="B188" s="78" t="s">
        <v>25</v>
      </c>
      <c r="C188" s="81" t="s">
        <v>26</v>
      </c>
      <c r="D188" s="80">
        <v>35309</v>
      </c>
      <c r="E188" s="88">
        <f>ROUND(E171*(1+H175),4)</f>
        <v>3.9983</v>
      </c>
      <c r="F188" s="79">
        <f>F171*(1+H175)</f>
        <v>205018.66365081782</v>
      </c>
      <c r="G188" s="86"/>
    </row>
    <row r="189" spans="1:8" ht="16.5" hidden="1" outlineLevel="1" thickBot="1" x14ac:dyDescent="0.3">
      <c r="A189" s="77" t="s">
        <v>27</v>
      </c>
      <c r="B189" s="78" t="s">
        <v>28</v>
      </c>
      <c r="C189" s="79">
        <v>21664060</v>
      </c>
      <c r="D189" s="80">
        <v>42278</v>
      </c>
      <c r="E189" s="88">
        <f>ROUND(E172*(1+H175),4)</f>
        <v>1.2237</v>
      </c>
      <c r="F189" s="79">
        <f>F172*(1+H175)</f>
        <v>205018.66365081782</v>
      </c>
      <c r="G189" s="86"/>
    </row>
    <row r="190" spans="1:8" ht="16.5" hidden="1" outlineLevel="1" thickBot="1" x14ac:dyDescent="0.3">
      <c r="A190" s="77" t="s">
        <v>29</v>
      </c>
      <c r="B190" s="78" t="s">
        <v>13</v>
      </c>
      <c r="C190" s="79">
        <v>347969175</v>
      </c>
      <c r="D190" s="80">
        <v>41974</v>
      </c>
      <c r="E190" s="88">
        <f>ROUND(E173*(1+H175),4)</f>
        <v>1.3280000000000001</v>
      </c>
      <c r="F190" s="79">
        <f t="shared" ref="F190" si="38">C190*E190*0.5%</f>
        <v>2310515.3220000002</v>
      </c>
      <c r="G190" s="86"/>
    </row>
    <row r="191" spans="1:8" collapsed="1" x14ac:dyDescent="0.25"/>
    <row r="192" spans="1:8" ht="16.5" thickBot="1" x14ac:dyDescent="0.3">
      <c r="A192" s="92">
        <f>A175+31</f>
        <v>44138</v>
      </c>
      <c r="B192" s="93"/>
      <c r="C192" s="93"/>
      <c r="D192" s="93"/>
      <c r="E192" s="93"/>
      <c r="F192" s="93"/>
      <c r="G192" s="83">
        <f>G175+31</f>
        <v>44110</v>
      </c>
      <c r="H192" s="84">
        <f>'Série Histórica IPCA'!D396/100</f>
        <v>8.6E-3</v>
      </c>
    </row>
    <row r="193" spans="1:7" hidden="1" outlineLevel="1" x14ac:dyDescent="0.25">
      <c r="A193" s="94" t="s">
        <v>0</v>
      </c>
      <c r="B193" s="94" t="s">
        <v>1</v>
      </c>
      <c r="C193" s="94" t="s">
        <v>2</v>
      </c>
      <c r="D193" s="94" t="s">
        <v>3</v>
      </c>
      <c r="E193" s="94" t="s">
        <v>4</v>
      </c>
      <c r="F193" s="94" t="s">
        <v>5</v>
      </c>
    </row>
    <row r="194" spans="1:7" ht="16.5" hidden="1" outlineLevel="1" thickBot="1" x14ac:dyDescent="0.3">
      <c r="A194" s="95"/>
      <c r="B194" s="95"/>
      <c r="C194" s="95"/>
      <c r="D194" s="95"/>
      <c r="E194" s="95"/>
      <c r="F194" s="95"/>
      <c r="G194" s="85"/>
    </row>
    <row r="195" spans="1:7" ht="16.5" hidden="1" outlineLevel="1" thickBot="1" x14ac:dyDescent="0.3">
      <c r="A195" s="77" t="s">
        <v>6</v>
      </c>
      <c r="B195" s="78" t="s">
        <v>7</v>
      </c>
      <c r="C195" s="79">
        <v>182522886.84</v>
      </c>
      <c r="D195" s="80">
        <v>41030</v>
      </c>
      <c r="E195" s="88">
        <f>ROUND(E178*(1+H192),4)</f>
        <v>1.5628</v>
      </c>
      <c r="F195" s="79">
        <f>C195*E195*0.5%</f>
        <v>1426233.8377677598</v>
      </c>
      <c r="G195" s="86"/>
    </row>
    <row r="196" spans="1:7" ht="16.5" hidden="1" outlineLevel="1" thickBot="1" x14ac:dyDescent="0.3">
      <c r="A196" s="77" t="s">
        <v>8</v>
      </c>
      <c r="B196" s="78" t="s">
        <v>9</v>
      </c>
      <c r="C196" s="79">
        <v>78875980</v>
      </c>
      <c r="D196" s="80">
        <v>42125</v>
      </c>
      <c r="E196" s="88">
        <f>ROUND(E179*(1+H192),4)</f>
        <v>1.2716000000000001</v>
      </c>
      <c r="F196" s="79">
        <f t="shared" ref="F196:F199" si="39">C196*E196*0.5%</f>
        <v>501493.48083999997</v>
      </c>
      <c r="G196" s="86"/>
    </row>
    <row r="197" spans="1:7" ht="16.5" hidden="1" outlineLevel="1" thickBot="1" x14ac:dyDescent="0.3">
      <c r="A197" s="77" t="s">
        <v>10</v>
      </c>
      <c r="B197" s="78" t="s">
        <v>11</v>
      </c>
      <c r="C197" s="79">
        <v>40932883</v>
      </c>
      <c r="D197" s="80">
        <v>34700</v>
      </c>
      <c r="E197" s="88">
        <f>ROUND(E180*(1+H192),4)</f>
        <v>5.2606999999999999</v>
      </c>
      <c r="F197" s="79">
        <f t="shared" si="39"/>
        <v>1076678.0879905</v>
      </c>
      <c r="G197" s="86"/>
    </row>
    <row r="198" spans="1:7" ht="16.5" hidden="1" outlineLevel="1" thickBot="1" x14ac:dyDescent="0.3">
      <c r="A198" s="77" t="s">
        <v>12</v>
      </c>
      <c r="B198" s="78" t="s">
        <v>13</v>
      </c>
      <c r="C198" s="79">
        <v>155589300</v>
      </c>
      <c r="D198" s="80">
        <v>34639</v>
      </c>
      <c r="E198" s="88">
        <f>ROUND(E181*(1+H192),4)</f>
        <v>5.4413999999999998</v>
      </c>
      <c r="F198" s="79">
        <f t="shared" si="39"/>
        <v>4233118.0850999998</v>
      </c>
      <c r="G198" s="86"/>
    </row>
    <row r="199" spans="1:7" ht="16.5" hidden="1" outlineLevel="1" thickBot="1" x14ac:dyDescent="0.3">
      <c r="A199" s="77" t="s">
        <v>14</v>
      </c>
      <c r="B199" s="78" t="s">
        <v>15</v>
      </c>
      <c r="C199" s="79">
        <v>57305578.299999997</v>
      </c>
      <c r="D199" s="80">
        <v>39508</v>
      </c>
      <c r="E199" s="88">
        <f>ROUND(E182*(1+H192),4)</f>
        <v>1.9610000000000001</v>
      </c>
      <c r="F199" s="79">
        <f t="shared" si="39"/>
        <v>561881.19523149997</v>
      </c>
      <c r="G199" s="86"/>
    </row>
    <row r="200" spans="1:7" ht="16.5" hidden="1" outlineLevel="1" thickBot="1" x14ac:dyDescent="0.3">
      <c r="A200" s="77" t="s">
        <v>16</v>
      </c>
      <c r="B200" s="78" t="s">
        <v>17</v>
      </c>
      <c r="C200" s="79">
        <v>20517119.66</v>
      </c>
      <c r="D200" s="80">
        <v>41944</v>
      </c>
      <c r="E200" s="88">
        <f>ROUND(E183*(1+H192),4)</f>
        <v>1.35</v>
      </c>
      <c r="F200" s="79">
        <f t="shared" ref="F200" si="40">F183*(1+H192)</f>
        <v>206781.82415821485</v>
      </c>
      <c r="G200" s="86"/>
    </row>
    <row r="201" spans="1:7" ht="16.5" hidden="1" outlineLevel="1" thickBot="1" x14ac:dyDescent="0.3">
      <c r="A201" s="77" t="s">
        <v>18</v>
      </c>
      <c r="B201" s="78" t="s">
        <v>19</v>
      </c>
      <c r="C201" s="79">
        <v>332627387.68000001</v>
      </c>
      <c r="D201" s="80">
        <v>40544</v>
      </c>
      <c r="E201" s="88">
        <f>ROUND(E184*(1+H192),4)</f>
        <v>1.6876</v>
      </c>
      <c r="F201" s="79">
        <f t="shared" ref="F201:F204" si="41">C201*E201*0.5%</f>
        <v>2806709.8972438402</v>
      </c>
      <c r="G201" s="86"/>
    </row>
    <row r="202" spans="1:7" ht="16.5" hidden="1" outlineLevel="1" thickBot="1" x14ac:dyDescent="0.3">
      <c r="A202" s="77" t="s">
        <v>18</v>
      </c>
      <c r="B202" s="78" t="s">
        <v>20</v>
      </c>
      <c r="C202" s="79">
        <v>110392946.98999999</v>
      </c>
      <c r="D202" s="80">
        <v>40695</v>
      </c>
      <c r="E202" s="88">
        <f>ROUND(E185*(1+H192),4)</f>
        <v>1.6383000000000001</v>
      </c>
      <c r="F202" s="79">
        <f t="shared" si="41"/>
        <v>904283.825268585</v>
      </c>
      <c r="G202" s="86"/>
    </row>
    <row r="203" spans="1:7" ht="16.5" hidden="1" outlineLevel="1" thickBot="1" x14ac:dyDescent="0.3">
      <c r="A203" s="77" t="s">
        <v>21</v>
      </c>
      <c r="B203" s="78" t="s">
        <v>22</v>
      </c>
      <c r="C203" s="79">
        <v>69772006.579999998</v>
      </c>
      <c r="D203" s="80">
        <v>34608</v>
      </c>
      <c r="E203" s="88">
        <f>ROUND(E186*(1+H192),4)</f>
        <v>5.5944000000000003</v>
      </c>
      <c r="F203" s="79">
        <f t="shared" si="41"/>
        <v>1951662.5680557601</v>
      </c>
      <c r="G203" s="86"/>
    </row>
    <row r="204" spans="1:7" ht="16.5" hidden="1" outlineLevel="1" thickBot="1" x14ac:dyDescent="0.3">
      <c r="A204" s="77" t="s">
        <v>23</v>
      </c>
      <c r="B204" s="78" t="s">
        <v>13</v>
      </c>
      <c r="C204" s="79">
        <v>176848117</v>
      </c>
      <c r="D204" s="80">
        <v>38504</v>
      </c>
      <c r="E204" s="88">
        <f>ROUND(E187*(1+H192),4)</f>
        <v>2.1974999999999998</v>
      </c>
      <c r="F204" s="79">
        <f t="shared" si="41"/>
        <v>1943118.6855374998</v>
      </c>
      <c r="G204" s="86"/>
    </row>
    <row r="205" spans="1:7" ht="16.5" hidden="1" outlineLevel="1" thickBot="1" x14ac:dyDescent="0.3">
      <c r="A205" s="77" t="s">
        <v>24</v>
      </c>
      <c r="B205" s="78" t="s">
        <v>25</v>
      </c>
      <c r="C205" s="81" t="s">
        <v>26</v>
      </c>
      <c r="D205" s="80">
        <v>35309</v>
      </c>
      <c r="E205" s="88">
        <f>ROUND(E188*(1+H192),4)</f>
        <v>4.0327000000000002</v>
      </c>
      <c r="F205" s="79">
        <f>F188*(1+H192)</f>
        <v>206781.82415821485</v>
      </c>
      <c r="G205" s="86"/>
    </row>
    <row r="206" spans="1:7" ht="16.5" hidden="1" outlineLevel="1" thickBot="1" x14ac:dyDescent="0.3">
      <c r="A206" s="77" t="s">
        <v>27</v>
      </c>
      <c r="B206" s="78" t="s">
        <v>28</v>
      </c>
      <c r="C206" s="79">
        <v>21664060</v>
      </c>
      <c r="D206" s="80">
        <v>42278</v>
      </c>
      <c r="E206" s="88">
        <f>ROUND(E189*(1+H192),4)</f>
        <v>1.2342</v>
      </c>
      <c r="F206" s="79">
        <f>F189*(1+H192)</f>
        <v>206781.82415821485</v>
      </c>
      <c r="G206" s="86"/>
    </row>
    <row r="207" spans="1:7" ht="16.5" hidden="1" outlineLevel="1" thickBot="1" x14ac:dyDescent="0.3">
      <c r="A207" s="77" t="s">
        <v>29</v>
      </c>
      <c r="B207" s="78" t="s">
        <v>13</v>
      </c>
      <c r="C207" s="79">
        <v>347969175</v>
      </c>
      <c r="D207" s="80">
        <v>41974</v>
      </c>
      <c r="E207" s="88">
        <f>ROUND(E190*(1+H192),4)</f>
        <v>1.3393999999999999</v>
      </c>
      <c r="F207" s="79">
        <f t="shared" ref="F207" si="42">C207*E207*0.5%</f>
        <v>2330349.564975</v>
      </c>
      <c r="G207" s="86"/>
    </row>
    <row r="208" spans="1:7" collapsed="1" x14ac:dyDescent="0.25"/>
    <row r="209" spans="1:8" ht="16.5" thickBot="1" x14ac:dyDescent="0.3">
      <c r="A209" s="92">
        <f>A192+31</f>
        <v>44169</v>
      </c>
      <c r="B209" s="93"/>
      <c r="C209" s="93"/>
      <c r="D209" s="93"/>
      <c r="E209" s="93"/>
      <c r="F209" s="93"/>
      <c r="G209" s="83">
        <f>G192+31</f>
        <v>44141</v>
      </c>
      <c r="H209" s="84">
        <f>'Série Histórica IPCA'!D397/100</f>
        <v>8.8999999999999999E-3</v>
      </c>
    </row>
    <row r="210" spans="1:8" hidden="1" outlineLevel="1" x14ac:dyDescent="0.25">
      <c r="A210" s="94" t="s">
        <v>0</v>
      </c>
      <c r="B210" s="94" t="s">
        <v>1</v>
      </c>
      <c r="C210" s="94" t="s">
        <v>2</v>
      </c>
      <c r="D210" s="94" t="s">
        <v>3</v>
      </c>
      <c r="E210" s="94" t="s">
        <v>4</v>
      </c>
      <c r="F210" s="94" t="s">
        <v>5</v>
      </c>
    </row>
    <row r="211" spans="1:8" ht="16.5" hidden="1" outlineLevel="1" thickBot="1" x14ac:dyDescent="0.3">
      <c r="A211" s="95"/>
      <c r="B211" s="95"/>
      <c r="C211" s="95"/>
      <c r="D211" s="95"/>
      <c r="E211" s="95"/>
      <c r="F211" s="95"/>
      <c r="G211" s="85"/>
    </row>
    <row r="212" spans="1:8" ht="16.5" hidden="1" outlineLevel="1" thickBot="1" x14ac:dyDescent="0.3">
      <c r="A212" s="77" t="s">
        <v>6</v>
      </c>
      <c r="B212" s="78" t="s">
        <v>7</v>
      </c>
      <c r="C212" s="79">
        <v>182522886.84</v>
      </c>
      <c r="D212" s="80">
        <v>41030</v>
      </c>
      <c r="E212" s="88">
        <f>ROUND(E195*(1+H209),4)</f>
        <v>1.5767</v>
      </c>
      <c r="F212" s="79">
        <f>C212*E212*0.5%</f>
        <v>1438919.17840314</v>
      </c>
      <c r="G212" s="86"/>
    </row>
    <row r="213" spans="1:8" ht="16.5" hidden="1" outlineLevel="1" thickBot="1" x14ac:dyDescent="0.3">
      <c r="A213" s="77" t="s">
        <v>8</v>
      </c>
      <c r="B213" s="78" t="s">
        <v>9</v>
      </c>
      <c r="C213" s="79">
        <v>78875980</v>
      </c>
      <c r="D213" s="80">
        <v>42125</v>
      </c>
      <c r="E213" s="88">
        <f>ROUND(E196*(1+H209),4)</f>
        <v>1.2828999999999999</v>
      </c>
      <c r="F213" s="79">
        <f t="shared" ref="F213:F216" si="43">C213*E213*0.5%</f>
        <v>505949.97370999999</v>
      </c>
      <c r="G213" s="86"/>
    </row>
    <row r="214" spans="1:8" ht="16.5" hidden="1" outlineLevel="1" thickBot="1" x14ac:dyDescent="0.3">
      <c r="A214" s="77" t="s">
        <v>10</v>
      </c>
      <c r="B214" s="78" t="s">
        <v>11</v>
      </c>
      <c r="C214" s="79">
        <v>40932883</v>
      </c>
      <c r="D214" s="80">
        <v>34700</v>
      </c>
      <c r="E214" s="88">
        <f>ROUND(E197*(1+H209),4)</f>
        <v>5.3075000000000001</v>
      </c>
      <c r="F214" s="79">
        <f t="shared" si="43"/>
        <v>1086256.3826125001</v>
      </c>
      <c r="G214" s="86"/>
    </row>
    <row r="215" spans="1:8" ht="16.5" hidden="1" outlineLevel="1" thickBot="1" x14ac:dyDescent="0.3">
      <c r="A215" s="77" t="s">
        <v>12</v>
      </c>
      <c r="B215" s="78" t="s">
        <v>13</v>
      </c>
      <c r="C215" s="79">
        <v>155589300</v>
      </c>
      <c r="D215" s="80">
        <v>34639</v>
      </c>
      <c r="E215" s="88">
        <f>ROUND(E198*(1+H209),4)</f>
        <v>5.4897999999999998</v>
      </c>
      <c r="F215" s="79">
        <f t="shared" si="43"/>
        <v>4270770.6957</v>
      </c>
      <c r="G215" s="86"/>
    </row>
    <row r="216" spans="1:8" ht="16.5" hidden="1" outlineLevel="1" thickBot="1" x14ac:dyDescent="0.3">
      <c r="A216" s="77" t="s">
        <v>14</v>
      </c>
      <c r="B216" s="78" t="s">
        <v>15</v>
      </c>
      <c r="C216" s="79">
        <v>57305578.299999997</v>
      </c>
      <c r="D216" s="80">
        <v>39508</v>
      </c>
      <c r="E216" s="88">
        <f>ROUND(E199*(1+H209),4)</f>
        <v>1.9784999999999999</v>
      </c>
      <c r="F216" s="79">
        <f t="shared" si="43"/>
        <v>566895.43333274999</v>
      </c>
      <c r="G216" s="86"/>
    </row>
    <row r="217" spans="1:8" ht="16.5" hidden="1" outlineLevel="1" thickBot="1" x14ac:dyDescent="0.3">
      <c r="A217" s="77" t="s">
        <v>16</v>
      </c>
      <c r="B217" s="78" t="s">
        <v>17</v>
      </c>
      <c r="C217" s="79">
        <v>20517119.66</v>
      </c>
      <c r="D217" s="80">
        <v>41944</v>
      </c>
      <c r="E217" s="88">
        <f>ROUND(E200*(1+H209),4)</f>
        <v>1.3620000000000001</v>
      </c>
      <c r="F217" s="79">
        <f t="shared" ref="F217" si="44">F200*(1+H209)</f>
        <v>208622.18239322293</v>
      </c>
      <c r="G217" s="86"/>
    </row>
    <row r="218" spans="1:8" ht="16.5" hidden="1" outlineLevel="1" thickBot="1" x14ac:dyDescent="0.3">
      <c r="A218" s="77" t="s">
        <v>18</v>
      </c>
      <c r="B218" s="78" t="s">
        <v>19</v>
      </c>
      <c r="C218" s="79">
        <v>332627387.68000001</v>
      </c>
      <c r="D218" s="80">
        <v>40544</v>
      </c>
      <c r="E218" s="88">
        <f>ROUND(E201*(1+H209),4)</f>
        <v>1.7025999999999999</v>
      </c>
      <c r="F218" s="79">
        <f t="shared" ref="F218:F221" si="45">C218*E218*0.5%</f>
        <v>2831656.9513198398</v>
      </c>
      <c r="G218" s="86"/>
    </row>
    <row r="219" spans="1:8" ht="16.5" hidden="1" outlineLevel="1" thickBot="1" x14ac:dyDescent="0.3">
      <c r="A219" s="77" t="s">
        <v>18</v>
      </c>
      <c r="B219" s="78" t="s">
        <v>20</v>
      </c>
      <c r="C219" s="79">
        <v>110392946.98999999</v>
      </c>
      <c r="D219" s="80">
        <v>40695</v>
      </c>
      <c r="E219" s="88">
        <f>ROUND(E202*(1+H209),4)</f>
        <v>1.6529</v>
      </c>
      <c r="F219" s="79">
        <f t="shared" si="45"/>
        <v>912342.51039885497</v>
      </c>
      <c r="G219" s="86"/>
    </row>
    <row r="220" spans="1:8" ht="16.5" hidden="1" outlineLevel="1" thickBot="1" x14ac:dyDescent="0.3">
      <c r="A220" s="77" t="s">
        <v>21</v>
      </c>
      <c r="B220" s="78" t="s">
        <v>22</v>
      </c>
      <c r="C220" s="79">
        <v>69772006.579999998</v>
      </c>
      <c r="D220" s="80">
        <v>34608</v>
      </c>
      <c r="E220" s="88">
        <f>ROUND(E203*(1+H209),4)</f>
        <v>5.6441999999999997</v>
      </c>
      <c r="F220" s="79">
        <f t="shared" si="45"/>
        <v>1969035.7976941797</v>
      </c>
      <c r="G220" s="86"/>
    </row>
    <row r="221" spans="1:8" ht="16.5" hidden="1" outlineLevel="1" thickBot="1" x14ac:dyDescent="0.3">
      <c r="A221" s="77" t="s">
        <v>23</v>
      </c>
      <c r="B221" s="78" t="s">
        <v>13</v>
      </c>
      <c r="C221" s="79">
        <v>176848117</v>
      </c>
      <c r="D221" s="80">
        <v>38504</v>
      </c>
      <c r="E221" s="88">
        <f>ROUND(E204*(1+H209),4)</f>
        <v>2.2170999999999998</v>
      </c>
      <c r="F221" s="79">
        <f t="shared" si="45"/>
        <v>1960449.8010034999</v>
      </c>
      <c r="G221" s="86"/>
    </row>
    <row r="222" spans="1:8" ht="16.5" hidden="1" outlineLevel="1" thickBot="1" x14ac:dyDescent="0.3">
      <c r="A222" s="77" t="s">
        <v>24</v>
      </c>
      <c r="B222" s="78" t="s">
        <v>25</v>
      </c>
      <c r="C222" s="81" t="s">
        <v>26</v>
      </c>
      <c r="D222" s="80">
        <v>35309</v>
      </c>
      <c r="E222" s="88">
        <f>ROUND(E205*(1+H209),4)</f>
        <v>4.0686</v>
      </c>
      <c r="F222" s="79">
        <f>F205*(1+H209)</f>
        <v>208622.18239322293</v>
      </c>
      <c r="G222" s="86"/>
    </row>
    <row r="223" spans="1:8" ht="16.5" hidden="1" outlineLevel="1" thickBot="1" x14ac:dyDescent="0.3">
      <c r="A223" s="77" t="s">
        <v>27</v>
      </c>
      <c r="B223" s="78" t="s">
        <v>28</v>
      </c>
      <c r="C223" s="79">
        <v>21664060</v>
      </c>
      <c r="D223" s="80">
        <v>42278</v>
      </c>
      <c r="E223" s="88">
        <f>ROUND(E206*(1+H209),4)</f>
        <v>1.2452000000000001</v>
      </c>
      <c r="F223" s="79">
        <f>F206*(1+H209)</f>
        <v>208622.18239322293</v>
      </c>
      <c r="G223" s="86"/>
    </row>
    <row r="224" spans="1:8" ht="16.5" hidden="1" outlineLevel="1" thickBot="1" x14ac:dyDescent="0.3">
      <c r="A224" s="77" t="s">
        <v>29</v>
      </c>
      <c r="B224" s="78" t="s">
        <v>13</v>
      </c>
      <c r="C224" s="79">
        <v>347969175</v>
      </c>
      <c r="D224" s="80">
        <v>41974</v>
      </c>
      <c r="E224" s="88">
        <f>ROUND(E207*(1+H209),4)</f>
        <v>1.3512999999999999</v>
      </c>
      <c r="F224" s="79">
        <f t="shared" ref="F224" si="46">C224*E224*0.5%</f>
        <v>2351053.7308875001</v>
      </c>
      <c r="G224" s="86"/>
    </row>
    <row r="225" spans="1:8" collapsed="1" x14ac:dyDescent="0.25"/>
    <row r="226" spans="1:8" ht="16.5" thickBot="1" x14ac:dyDescent="0.3">
      <c r="A226" s="92">
        <f>A209+31</f>
        <v>44200</v>
      </c>
      <c r="B226" s="93"/>
      <c r="C226" s="93"/>
      <c r="D226" s="93"/>
      <c r="E226" s="93"/>
      <c r="F226" s="93"/>
      <c r="G226" s="83">
        <f>G209+31</f>
        <v>44172</v>
      </c>
      <c r="H226" s="84">
        <f>'Série Histórica IPCA'!D398/100</f>
        <v>1.3500000000000002E-2</v>
      </c>
    </row>
    <row r="227" spans="1:8" hidden="1" outlineLevel="1" x14ac:dyDescent="0.25">
      <c r="A227" s="94" t="s">
        <v>0</v>
      </c>
      <c r="B227" s="94" t="s">
        <v>1</v>
      </c>
      <c r="C227" s="94" t="s">
        <v>2</v>
      </c>
      <c r="D227" s="94" t="s">
        <v>3</v>
      </c>
      <c r="E227" s="94" t="s">
        <v>4</v>
      </c>
      <c r="F227" s="94" t="s">
        <v>5</v>
      </c>
    </row>
    <row r="228" spans="1:8" ht="16.5" hidden="1" outlineLevel="1" thickBot="1" x14ac:dyDescent="0.3">
      <c r="A228" s="95"/>
      <c r="B228" s="95"/>
      <c r="C228" s="95"/>
      <c r="D228" s="95"/>
      <c r="E228" s="95"/>
      <c r="F228" s="95"/>
      <c r="G228" s="85"/>
    </row>
    <row r="229" spans="1:8" ht="16.5" hidden="1" outlineLevel="1" thickBot="1" x14ac:dyDescent="0.3">
      <c r="A229" s="77" t="s">
        <v>6</v>
      </c>
      <c r="B229" s="78" t="s">
        <v>7</v>
      </c>
      <c r="C229" s="79">
        <v>182522886.84</v>
      </c>
      <c r="D229" s="80">
        <v>41030</v>
      </c>
      <c r="E229" s="88">
        <f>ROUND(E212*(1+H226),4)</f>
        <v>1.5980000000000001</v>
      </c>
      <c r="F229" s="79">
        <f>C229*E229*0.5%</f>
        <v>1458357.8658516002</v>
      </c>
      <c r="G229" s="86"/>
    </row>
    <row r="230" spans="1:8" ht="16.5" hidden="1" outlineLevel="1" thickBot="1" x14ac:dyDescent="0.3">
      <c r="A230" s="77" t="s">
        <v>8</v>
      </c>
      <c r="B230" s="78" t="s">
        <v>9</v>
      </c>
      <c r="C230" s="79">
        <v>78875980</v>
      </c>
      <c r="D230" s="80">
        <v>42125</v>
      </c>
      <c r="E230" s="88">
        <f>ROUND(E213*(1+H226),4)</f>
        <v>1.3002</v>
      </c>
      <c r="F230" s="79">
        <f t="shared" ref="F230:F233" si="47">C230*E230*0.5%</f>
        <v>512772.74598000001</v>
      </c>
      <c r="G230" s="86"/>
    </row>
    <row r="231" spans="1:8" ht="16.5" hidden="1" outlineLevel="1" thickBot="1" x14ac:dyDescent="0.3">
      <c r="A231" s="77" t="s">
        <v>10</v>
      </c>
      <c r="B231" s="78" t="s">
        <v>11</v>
      </c>
      <c r="C231" s="79">
        <v>40932883</v>
      </c>
      <c r="D231" s="80">
        <v>34700</v>
      </c>
      <c r="E231" s="88">
        <f>ROUND(E214*(1+H226),4)</f>
        <v>5.3792</v>
      </c>
      <c r="F231" s="79">
        <f t="shared" si="47"/>
        <v>1100930.8211679999</v>
      </c>
      <c r="G231" s="86"/>
    </row>
    <row r="232" spans="1:8" ht="16.5" hidden="1" outlineLevel="1" thickBot="1" x14ac:dyDescent="0.3">
      <c r="A232" s="77" t="s">
        <v>12</v>
      </c>
      <c r="B232" s="78" t="s">
        <v>13</v>
      </c>
      <c r="C232" s="79">
        <v>155589300</v>
      </c>
      <c r="D232" s="80">
        <v>34639</v>
      </c>
      <c r="E232" s="88">
        <f>ROUND(E215*(1+H226),4)</f>
        <v>5.5639000000000003</v>
      </c>
      <c r="F232" s="79">
        <f t="shared" si="47"/>
        <v>4328416.5313500008</v>
      </c>
      <c r="G232" s="86"/>
    </row>
    <row r="233" spans="1:8" ht="16.5" hidden="1" outlineLevel="1" thickBot="1" x14ac:dyDescent="0.3">
      <c r="A233" s="77" t="s">
        <v>14</v>
      </c>
      <c r="B233" s="78" t="s">
        <v>15</v>
      </c>
      <c r="C233" s="79">
        <v>57305578.299999997</v>
      </c>
      <c r="D233" s="80">
        <v>39508</v>
      </c>
      <c r="E233" s="88">
        <f>ROUND(E216*(1+H226),4)</f>
        <v>2.0051999999999999</v>
      </c>
      <c r="F233" s="79">
        <f t="shared" si="47"/>
        <v>574545.72803579993</v>
      </c>
      <c r="G233" s="86"/>
    </row>
    <row r="234" spans="1:8" ht="16.5" hidden="1" outlineLevel="1" thickBot="1" x14ac:dyDescent="0.3">
      <c r="A234" s="77" t="s">
        <v>16</v>
      </c>
      <c r="B234" s="78" t="s">
        <v>17</v>
      </c>
      <c r="C234" s="79">
        <v>20517119.66</v>
      </c>
      <c r="D234" s="80">
        <v>41944</v>
      </c>
      <c r="E234" s="88">
        <f>ROUND(E217*(1+H226),4)</f>
        <v>1.3804000000000001</v>
      </c>
      <c r="F234" s="79">
        <f t="shared" ref="F234" si="48">F217*(1+H226)</f>
        <v>211438.58185553146</v>
      </c>
      <c r="G234" s="86"/>
    </row>
    <row r="235" spans="1:8" ht="16.5" hidden="1" outlineLevel="1" thickBot="1" x14ac:dyDescent="0.3">
      <c r="A235" s="77" t="s">
        <v>18</v>
      </c>
      <c r="B235" s="78" t="s">
        <v>19</v>
      </c>
      <c r="C235" s="79">
        <v>332627387.68000001</v>
      </c>
      <c r="D235" s="80">
        <v>40544</v>
      </c>
      <c r="E235" s="88">
        <f>ROUND(E218*(1+H226),4)</f>
        <v>1.7256</v>
      </c>
      <c r="F235" s="79">
        <f t="shared" ref="F235:F238" si="49">C235*E235*0.5%</f>
        <v>2869909.1009030403</v>
      </c>
      <c r="G235" s="86"/>
    </row>
    <row r="236" spans="1:8" ht="16.5" hidden="1" outlineLevel="1" thickBot="1" x14ac:dyDescent="0.3">
      <c r="A236" s="77" t="s">
        <v>18</v>
      </c>
      <c r="B236" s="78" t="s">
        <v>20</v>
      </c>
      <c r="C236" s="79">
        <v>110392946.98999999</v>
      </c>
      <c r="D236" s="80">
        <v>40695</v>
      </c>
      <c r="E236" s="88">
        <f>ROUND(E219*(1+H226),4)</f>
        <v>1.6752</v>
      </c>
      <c r="F236" s="79">
        <f t="shared" si="49"/>
        <v>924651.32398823998</v>
      </c>
      <c r="G236" s="86"/>
    </row>
    <row r="237" spans="1:8" ht="16.5" hidden="1" outlineLevel="1" thickBot="1" x14ac:dyDescent="0.3">
      <c r="A237" s="77" t="s">
        <v>21</v>
      </c>
      <c r="B237" s="78" t="s">
        <v>22</v>
      </c>
      <c r="C237" s="79">
        <v>69772006.579999998</v>
      </c>
      <c r="D237" s="80">
        <v>34608</v>
      </c>
      <c r="E237" s="88">
        <f>ROUND(E220*(1+H226),4)</f>
        <v>5.7203999999999997</v>
      </c>
      <c r="F237" s="79">
        <f t="shared" si="49"/>
        <v>1995618.9322011599</v>
      </c>
      <c r="G237" s="86"/>
    </row>
    <row r="238" spans="1:8" ht="16.5" hidden="1" outlineLevel="1" thickBot="1" x14ac:dyDescent="0.3">
      <c r="A238" s="77" t="s">
        <v>23</v>
      </c>
      <c r="B238" s="78" t="s">
        <v>13</v>
      </c>
      <c r="C238" s="79">
        <v>176848117</v>
      </c>
      <c r="D238" s="80">
        <v>38504</v>
      </c>
      <c r="E238" s="88">
        <f>ROUND(E221*(1+H226),4)</f>
        <v>2.2469999999999999</v>
      </c>
      <c r="F238" s="79">
        <f t="shared" si="49"/>
        <v>1986888.5944950001</v>
      </c>
      <c r="G238" s="86"/>
    </row>
    <row r="239" spans="1:8" ht="16.5" hidden="1" outlineLevel="1" thickBot="1" x14ac:dyDescent="0.3">
      <c r="A239" s="77" t="s">
        <v>24</v>
      </c>
      <c r="B239" s="78" t="s">
        <v>25</v>
      </c>
      <c r="C239" s="81" t="s">
        <v>26</v>
      </c>
      <c r="D239" s="80">
        <v>35309</v>
      </c>
      <c r="E239" s="88">
        <f>ROUND(E222*(1+H226),4)</f>
        <v>4.1234999999999999</v>
      </c>
      <c r="F239" s="79">
        <f>F222*(1+H226)</f>
        <v>211438.58185553146</v>
      </c>
      <c r="G239" s="86"/>
    </row>
    <row r="240" spans="1:8" ht="16.5" hidden="1" outlineLevel="1" thickBot="1" x14ac:dyDescent="0.3">
      <c r="A240" s="77" t="s">
        <v>27</v>
      </c>
      <c r="B240" s="78" t="s">
        <v>28</v>
      </c>
      <c r="C240" s="79">
        <v>21664060</v>
      </c>
      <c r="D240" s="80">
        <v>42278</v>
      </c>
      <c r="E240" s="88">
        <f>ROUND(E223*(1+H226),4)</f>
        <v>1.262</v>
      </c>
      <c r="F240" s="79">
        <f>F223*(1+H226)</f>
        <v>211438.58185553146</v>
      </c>
      <c r="G240" s="86"/>
    </row>
    <row r="241" spans="1:8" ht="16.5" hidden="1" outlineLevel="1" thickBot="1" x14ac:dyDescent="0.3">
      <c r="A241" s="77" t="s">
        <v>29</v>
      </c>
      <c r="B241" s="78" t="s">
        <v>13</v>
      </c>
      <c r="C241" s="79">
        <v>347969175</v>
      </c>
      <c r="D241" s="80">
        <v>41974</v>
      </c>
      <c r="E241" s="88">
        <f>ROUND(E224*(1+H226),4)</f>
        <v>1.3694999999999999</v>
      </c>
      <c r="F241" s="79">
        <f t="shared" ref="F241" si="50">C241*E241*0.5%</f>
        <v>2382718.9258125001</v>
      </c>
      <c r="G241" s="86"/>
    </row>
    <row r="242" spans="1:8" collapsed="1" x14ac:dyDescent="0.25"/>
    <row r="243" spans="1:8" ht="16.5" thickBot="1" x14ac:dyDescent="0.3">
      <c r="A243" s="92">
        <f>A226+31</f>
        <v>44231</v>
      </c>
      <c r="B243" s="93"/>
      <c r="C243" s="93"/>
      <c r="D243" s="93"/>
      <c r="E243" s="93"/>
      <c r="F243" s="93"/>
      <c r="G243" s="83">
        <f>G226+31</f>
        <v>44203</v>
      </c>
      <c r="H243" s="84">
        <f>'Série Histórica IPCA'!D400/100</f>
        <v>2.5000000000000001E-3</v>
      </c>
    </row>
    <row r="244" spans="1:8" hidden="1" outlineLevel="1" x14ac:dyDescent="0.25">
      <c r="A244" s="94" t="s">
        <v>0</v>
      </c>
      <c r="B244" s="94" t="s">
        <v>1</v>
      </c>
      <c r="C244" s="94" t="s">
        <v>2</v>
      </c>
      <c r="D244" s="94" t="s">
        <v>3</v>
      </c>
      <c r="E244" s="94" t="s">
        <v>4</v>
      </c>
      <c r="F244" s="94" t="s">
        <v>5</v>
      </c>
    </row>
    <row r="245" spans="1:8" ht="16.5" hidden="1" outlineLevel="1" thickBot="1" x14ac:dyDescent="0.3">
      <c r="A245" s="95"/>
      <c r="B245" s="95"/>
      <c r="C245" s="95"/>
      <c r="D245" s="95"/>
      <c r="E245" s="95"/>
      <c r="F245" s="95"/>
      <c r="G245" s="85"/>
    </row>
    <row r="246" spans="1:8" ht="16.5" hidden="1" outlineLevel="1" thickBot="1" x14ac:dyDescent="0.3">
      <c r="A246" s="77" t="s">
        <v>6</v>
      </c>
      <c r="B246" s="78" t="s">
        <v>7</v>
      </c>
      <c r="C246" s="79">
        <v>182522886.84</v>
      </c>
      <c r="D246" s="80">
        <v>41030</v>
      </c>
      <c r="E246" s="88">
        <f>ROUND(E229*(1+H243),4)</f>
        <v>1.6020000000000001</v>
      </c>
      <c r="F246" s="79">
        <f>C246*E246*0.5%</f>
        <v>1462008.3235884001</v>
      </c>
      <c r="G246" s="86"/>
    </row>
    <row r="247" spans="1:8" ht="16.5" hidden="1" outlineLevel="1" thickBot="1" x14ac:dyDescent="0.3">
      <c r="A247" s="77" t="s">
        <v>8</v>
      </c>
      <c r="B247" s="78" t="s">
        <v>9</v>
      </c>
      <c r="C247" s="79">
        <v>78875980</v>
      </c>
      <c r="D247" s="80">
        <v>42125</v>
      </c>
      <c r="E247" s="88">
        <f>ROUND(E230*(1+H243),4)</f>
        <v>1.3035000000000001</v>
      </c>
      <c r="F247" s="79">
        <f t="shared" ref="F247:F250" si="51">C247*E247*0.5%</f>
        <v>514074.19965000002</v>
      </c>
      <c r="G247" s="86"/>
    </row>
    <row r="248" spans="1:8" ht="16.5" hidden="1" outlineLevel="1" thickBot="1" x14ac:dyDescent="0.3">
      <c r="A248" s="77" t="s">
        <v>10</v>
      </c>
      <c r="B248" s="78" t="s">
        <v>11</v>
      </c>
      <c r="C248" s="79">
        <v>40932883</v>
      </c>
      <c r="D248" s="80">
        <v>34700</v>
      </c>
      <c r="E248" s="88">
        <f>ROUND(E231*(1+H243),4)</f>
        <v>5.3925999999999998</v>
      </c>
      <c r="F248" s="79">
        <f t="shared" si="51"/>
        <v>1103673.324329</v>
      </c>
      <c r="G248" s="86"/>
    </row>
    <row r="249" spans="1:8" ht="16.5" hidden="1" outlineLevel="1" thickBot="1" x14ac:dyDescent="0.3">
      <c r="A249" s="77" t="s">
        <v>12</v>
      </c>
      <c r="B249" s="78" t="s">
        <v>13</v>
      </c>
      <c r="C249" s="79">
        <v>155589300</v>
      </c>
      <c r="D249" s="80">
        <v>34639</v>
      </c>
      <c r="E249" s="88">
        <f>ROUND(E232*(1+H243),4)</f>
        <v>5.5777999999999999</v>
      </c>
      <c r="F249" s="79">
        <f t="shared" si="51"/>
        <v>4339229.9876999995</v>
      </c>
      <c r="G249" s="86"/>
    </row>
    <row r="250" spans="1:8" ht="16.5" hidden="1" outlineLevel="1" thickBot="1" x14ac:dyDescent="0.3">
      <c r="A250" s="77" t="s">
        <v>14</v>
      </c>
      <c r="B250" s="78" t="s">
        <v>15</v>
      </c>
      <c r="C250" s="79">
        <v>57305578.299999997</v>
      </c>
      <c r="D250" s="80">
        <v>39508</v>
      </c>
      <c r="E250" s="88">
        <f>ROUND(E233*(1+H243),4)</f>
        <v>2.0102000000000002</v>
      </c>
      <c r="F250" s="79">
        <f t="shared" si="51"/>
        <v>575978.36749330012</v>
      </c>
      <c r="G250" s="86"/>
    </row>
    <row r="251" spans="1:8" ht="16.5" hidden="1" outlineLevel="1" thickBot="1" x14ac:dyDescent="0.3">
      <c r="A251" s="77" t="s">
        <v>16</v>
      </c>
      <c r="B251" s="78" t="s">
        <v>17</v>
      </c>
      <c r="C251" s="79">
        <v>20517119.66</v>
      </c>
      <c r="D251" s="80">
        <v>41944</v>
      </c>
      <c r="E251" s="88">
        <f>ROUND(E234*(1+H243),4)</f>
        <v>1.3838999999999999</v>
      </c>
      <c r="F251" s="79">
        <f t="shared" ref="F251" si="52">F234*(1+H243)</f>
        <v>211967.17831017027</v>
      </c>
      <c r="G251" s="86"/>
    </row>
    <row r="252" spans="1:8" ht="16.5" hidden="1" outlineLevel="1" thickBot="1" x14ac:dyDescent="0.3">
      <c r="A252" s="77" t="s">
        <v>18</v>
      </c>
      <c r="B252" s="78" t="s">
        <v>19</v>
      </c>
      <c r="C252" s="79">
        <v>332627387.68000001</v>
      </c>
      <c r="D252" s="80">
        <v>40544</v>
      </c>
      <c r="E252" s="88">
        <f>ROUND(E235*(1+H243),4)</f>
        <v>1.7299</v>
      </c>
      <c r="F252" s="79">
        <f t="shared" ref="F252:F255" si="53">C252*E252*0.5%</f>
        <v>2877060.5897381599</v>
      </c>
      <c r="G252" s="86"/>
    </row>
    <row r="253" spans="1:8" ht="16.5" hidden="1" outlineLevel="1" thickBot="1" x14ac:dyDescent="0.3">
      <c r="A253" s="77" t="s">
        <v>18</v>
      </c>
      <c r="B253" s="78" t="s">
        <v>20</v>
      </c>
      <c r="C253" s="79">
        <v>110392946.98999999</v>
      </c>
      <c r="D253" s="80">
        <v>40695</v>
      </c>
      <c r="E253" s="88">
        <f>ROUND(E236*(1+H243),4)</f>
        <v>1.6794</v>
      </c>
      <c r="F253" s="79">
        <f t="shared" si="53"/>
        <v>926969.57587503002</v>
      </c>
      <c r="G253" s="86"/>
    </row>
    <row r="254" spans="1:8" ht="16.5" hidden="1" outlineLevel="1" thickBot="1" x14ac:dyDescent="0.3">
      <c r="A254" s="77" t="s">
        <v>21</v>
      </c>
      <c r="B254" s="78" t="s">
        <v>22</v>
      </c>
      <c r="C254" s="79">
        <v>69772006.579999998</v>
      </c>
      <c r="D254" s="80">
        <v>34608</v>
      </c>
      <c r="E254" s="88">
        <f>ROUND(E237*(1+H243),4)</f>
        <v>5.7347000000000001</v>
      </c>
      <c r="F254" s="79">
        <f t="shared" si="53"/>
        <v>2000607.6306716299</v>
      </c>
      <c r="G254" s="86"/>
    </row>
    <row r="255" spans="1:8" ht="16.5" hidden="1" outlineLevel="1" thickBot="1" x14ac:dyDescent="0.3">
      <c r="A255" s="77" t="s">
        <v>23</v>
      </c>
      <c r="B255" s="78" t="s">
        <v>13</v>
      </c>
      <c r="C255" s="79">
        <v>176848117</v>
      </c>
      <c r="D255" s="80">
        <v>38504</v>
      </c>
      <c r="E255" s="88">
        <f>ROUND(E238*(1+H243),4)</f>
        <v>2.2526000000000002</v>
      </c>
      <c r="F255" s="79">
        <f t="shared" si="53"/>
        <v>1991840.3417710001</v>
      </c>
      <c r="G255" s="86"/>
    </row>
    <row r="256" spans="1:8" ht="16.5" hidden="1" outlineLevel="1" thickBot="1" x14ac:dyDescent="0.3">
      <c r="A256" s="77" t="s">
        <v>24</v>
      </c>
      <c r="B256" s="78" t="s">
        <v>25</v>
      </c>
      <c r="C256" s="81" t="s">
        <v>26</v>
      </c>
      <c r="D256" s="80">
        <v>35309</v>
      </c>
      <c r="E256" s="88">
        <f>ROUND(E239*(1+H243),4)</f>
        <v>4.1337999999999999</v>
      </c>
      <c r="F256" s="79">
        <f>F239*(1+H243)</f>
        <v>211967.17831017027</v>
      </c>
      <c r="G256" s="86"/>
    </row>
    <row r="257" spans="1:8" ht="16.5" hidden="1" outlineLevel="1" thickBot="1" x14ac:dyDescent="0.3">
      <c r="A257" s="77" t="s">
        <v>27</v>
      </c>
      <c r="B257" s="78" t="s">
        <v>28</v>
      </c>
      <c r="C257" s="79">
        <v>21664060</v>
      </c>
      <c r="D257" s="80">
        <v>42278</v>
      </c>
      <c r="E257" s="88">
        <f>ROUND(E240*(1+H243),4)</f>
        <v>1.2652000000000001</v>
      </c>
      <c r="F257" s="79">
        <f>F240*(1+H243)</f>
        <v>211967.17831017027</v>
      </c>
      <c r="G257" s="86"/>
    </row>
    <row r="258" spans="1:8" ht="16.5" hidden="1" outlineLevel="1" thickBot="1" x14ac:dyDescent="0.3">
      <c r="A258" s="77" t="s">
        <v>29</v>
      </c>
      <c r="B258" s="78" t="s">
        <v>13</v>
      </c>
      <c r="C258" s="79">
        <v>347969175</v>
      </c>
      <c r="D258" s="80">
        <v>41974</v>
      </c>
      <c r="E258" s="88">
        <f>ROUND(E241*(1+H243),4)</f>
        <v>1.3729</v>
      </c>
      <c r="F258" s="79">
        <f t="shared" ref="F258" si="54">C258*E258*0.5%</f>
        <v>2388634.4017875004</v>
      </c>
      <c r="G258" s="86"/>
    </row>
    <row r="259" spans="1:8" collapsed="1" x14ac:dyDescent="0.25"/>
    <row r="260" spans="1:8" ht="16.5" thickBot="1" x14ac:dyDescent="0.3">
      <c r="A260" s="92">
        <f>A243+31</f>
        <v>44262</v>
      </c>
      <c r="B260" s="93"/>
      <c r="C260" s="93"/>
      <c r="D260" s="93"/>
      <c r="E260" s="93"/>
      <c r="F260" s="93"/>
      <c r="G260" s="83">
        <f>G243+31</f>
        <v>44234</v>
      </c>
      <c r="H260" s="84">
        <f>'Série Histórica IPCA'!D401/100</f>
        <v>8.6E-3</v>
      </c>
    </row>
    <row r="261" spans="1:8" hidden="1" outlineLevel="1" x14ac:dyDescent="0.25">
      <c r="A261" s="94" t="s">
        <v>0</v>
      </c>
      <c r="B261" s="94" t="s">
        <v>1</v>
      </c>
      <c r="C261" s="94" t="s">
        <v>2</v>
      </c>
      <c r="D261" s="94" t="s">
        <v>3</v>
      </c>
      <c r="E261" s="94" t="s">
        <v>4</v>
      </c>
      <c r="F261" s="94" t="s">
        <v>5</v>
      </c>
    </row>
    <row r="262" spans="1:8" ht="16.5" hidden="1" outlineLevel="1" thickBot="1" x14ac:dyDescent="0.3">
      <c r="A262" s="95"/>
      <c r="B262" s="95"/>
      <c r="C262" s="95"/>
      <c r="D262" s="95"/>
      <c r="E262" s="95"/>
      <c r="F262" s="95"/>
      <c r="G262" s="85"/>
    </row>
    <row r="263" spans="1:8" ht="16.5" hidden="1" outlineLevel="1" thickBot="1" x14ac:dyDescent="0.3">
      <c r="A263" s="77" t="s">
        <v>6</v>
      </c>
      <c r="B263" s="78" t="s">
        <v>7</v>
      </c>
      <c r="C263" s="79">
        <v>182522886.84</v>
      </c>
      <c r="D263" s="80">
        <v>41030</v>
      </c>
      <c r="E263" s="88">
        <f>ROUND(E246*(1+H260),4)</f>
        <v>1.6157999999999999</v>
      </c>
      <c r="F263" s="79">
        <f>C263*E263*0.5%</f>
        <v>1474602.4027803601</v>
      </c>
      <c r="G263" s="86"/>
    </row>
    <row r="264" spans="1:8" ht="16.5" hidden="1" outlineLevel="1" thickBot="1" x14ac:dyDescent="0.3">
      <c r="A264" s="77" t="s">
        <v>8</v>
      </c>
      <c r="B264" s="78" t="s">
        <v>9</v>
      </c>
      <c r="C264" s="79">
        <v>78875980</v>
      </c>
      <c r="D264" s="80">
        <v>42125</v>
      </c>
      <c r="E264" s="88">
        <f>ROUND(E247*(1+H260),4)</f>
        <v>1.3147</v>
      </c>
      <c r="F264" s="79">
        <f t="shared" ref="F264:F267" si="55">C264*E264*0.5%</f>
        <v>518491.25453000003</v>
      </c>
      <c r="G264" s="86"/>
    </row>
    <row r="265" spans="1:8" ht="16.5" hidden="1" outlineLevel="1" thickBot="1" x14ac:dyDescent="0.3">
      <c r="A265" s="77" t="s">
        <v>10</v>
      </c>
      <c r="B265" s="78" t="s">
        <v>11</v>
      </c>
      <c r="C265" s="79">
        <v>40932883</v>
      </c>
      <c r="D265" s="80">
        <v>34700</v>
      </c>
      <c r="E265" s="88">
        <f>ROUND(E248*(1+H260),4)</f>
        <v>5.4390000000000001</v>
      </c>
      <c r="F265" s="79">
        <f t="shared" si="55"/>
        <v>1113169.753185</v>
      </c>
      <c r="G265" s="86"/>
    </row>
    <row r="266" spans="1:8" ht="16.5" hidden="1" outlineLevel="1" thickBot="1" x14ac:dyDescent="0.3">
      <c r="A266" s="77" t="s">
        <v>12</v>
      </c>
      <c r="B266" s="78" t="s">
        <v>13</v>
      </c>
      <c r="C266" s="79">
        <v>155589300</v>
      </c>
      <c r="D266" s="80">
        <v>34639</v>
      </c>
      <c r="E266" s="88">
        <f>ROUND(E249*(1+H260),4)</f>
        <v>5.6257999999999999</v>
      </c>
      <c r="F266" s="79">
        <f t="shared" si="55"/>
        <v>4376571.4196999995</v>
      </c>
      <c r="G266" s="86"/>
    </row>
    <row r="267" spans="1:8" ht="16.5" hidden="1" outlineLevel="1" thickBot="1" x14ac:dyDescent="0.3">
      <c r="A267" s="77" t="s">
        <v>14</v>
      </c>
      <c r="B267" s="78" t="s">
        <v>15</v>
      </c>
      <c r="C267" s="79">
        <v>57305578.299999997</v>
      </c>
      <c r="D267" s="80">
        <v>39508</v>
      </c>
      <c r="E267" s="88">
        <f>ROUND(E250*(1+H260),4)</f>
        <v>2.0274999999999999</v>
      </c>
      <c r="F267" s="79">
        <f t="shared" si="55"/>
        <v>580935.30001625</v>
      </c>
      <c r="G267" s="86"/>
    </row>
    <row r="268" spans="1:8" ht="16.5" hidden="1" outlineLevel="1" thickBot="1" x14ac:dyDescent="0.3">
      <c r="A268" s="77" t="s">
        <v>16</v>
      </c>
      <c r="B268" s="78" t="s">
        <v>17</v>
      </c>
      <c r="C268" s="79">
        <v>20517119.66</v>
      </c>
      <c r="D268" s="80">
        <v>41944</v>
      </c>
      <c r="E268" s="88">
        <f>ROUND(E251*(1+H260),4)</f>
        <v>1.3957999999999999</v>
      </c>
      <c r="F268" s="79">
        <f t="shared" ref="F268" si="56">F251*(1+H260)</f>
        <v>213790.09604363772</v>
      </c>
      <c r="G268" s="86"/>
    </row>
    <row r="269" spans="1:8" ht="16.5" hidden="1" outlineLevel="1" thickBot="1" x14ac:dyDescent="0.3">
      <c r="A269" s="77" t="s">
        <v>18</v>
      </c>
      <c r="B269" s="78" t="s">
        <v>19</v>
      </c>
      <c r="C269" s="79">
        <v>332627387.68000001</v>
      </c>
      <c r="D269" s="80">
        <v>40544</v>
      </c>
      <c r="E269" s="88">
        <f>ROUND(E252*(1+H260),4)</f>
        <v>1.7447999999999999</v>
      </c>
      <c r="F269" s="79">
        <f t="shared" ref="F269:F272" si="57">C269*E269*0.5%</f>
        <v>2901841.33012032</v>
      </c>
      <c r="G269" s="86"/>
    </row>
    <row r="270" spans="1:8" ht="16.5" hidden="1" outlineLevel="1" thickBot="1" x14ac:dyDescent="0.3">
      <c r="A270" s="77" t="s">
        <v>18</v>
      </c>
      <c r="B270" s="78" t="s">
        <v>20</v>
      </c>
      <c r="C270" s="79">
        <v>110392946.98999999</v>
      </c>
      <c r="D270" s="80">
        <v>40695</v>
      </c>
      <c r="E270" s="88">
        <f>ROUND(E253*(1+H260),4)</f>
        <v>1.6938</v>
      </c>
      <c r="F270" s="79">
        <f t="shared" si="57"/>
        <v>934917.86805831001</v>
      </c>
      <c r="G270" s="86"/>
    </row>
    <row r="271" spans="1:8" ht="16.5" hidden="1" outlineLevel="1" thickBot="1" x14ac:dyDescent="0.3">
      <c r="A271" s="77" t="s">
        <v>21</v>
      </c>
      <c r="B271" s="78" t="s">
        <v>22</v>
      </c>
      <c r="C271" s="79">
        <v>69772006.579999998</v>
      </c>
      <c r="D271" s="80">
        <v>34608</v>
      </c>
      <c r="E271" s="88">
        <f>ROUND(E254*(1+H260),4)</f>
        <v>5.7839999999999998</v>
      </c>
      <c r="F271" s="79">
        <f t="shared" si="57"/>
        <v>2017806.4302936001</v>
      </c>
      <c r="G271" s="86"/>
    </row>
    <row r="272" spans="1:8" ht="16.5" hidden="1" outlineLevel="1" thickBot="1" x14ac:dyDescent="0.3">
      <c r="A272" s="77" t="s">
        <v>23</v>
      </c>
      <c r="B272" s="78" t="s">
        <v>13</v>
      </c>
      <c r="C272" s="79">
        <v>176848117</v>
      </c>
      <c r="D272" s="80">
        <v>38504</v>
      </c>
      <c r="E272" s="88">
        <f>ROUND(E255*(1+H260),4)</f>
        <v>2.2719999999999998</v>
      </c>
      <c r="F272" s="79">
        <f t="shared" si="57"/>
        <v>2008994.6091199997</v>
      </c>
      <c r="G272" s="86"/>
    </row>
    <row r="273" spans="1:8" ht="16.5" hidden="1" outlineLevel="1" thickBot="1" x14ac:dyDescent="0.3">
      <c r="A273" s="77" t="s">
        <v>24</v>
      </c>
      <c r="B273" s="78" t="s">
        <v>25</v>
      </c>
      <c r="C273" s="81" t="s">
        <v>26</v>
      </c>
      <c r="D273" s="80">
        <v>35309</v>
      </c>
      <c r="E273" s="88">
        <f>ROUND(E256*(1+H260),4)</f>
        <v>4.1694000000000004</v>
      </c>
      <c r="F273" s="79">
        <f>F256*(1+H260)</f>
        <v>213790.09604363772</v>
      </c>
      <c r="G273" s="86"/>
    </row>
    <row r="274" spans="1:8" ht="16.5" hidden="1" outlineLevel="1" thickBot="1" x14ac:dyDescent="0.3">
      <c r="A274" s="77" t="s">
        <v>27</v>
      </c>
      <c r="B274" s="78" t="s">
        <v>28</v>
      </c>
      <c r="C274" s="79">
        <v>21664060</v>
      </c>
      <c r="D274" s="80">
        <v>42278</v>
      </c>
      <c r="E274" s="88">
        <f>ROUND(E257*(1+H260),4)</f>
        <v>1.2761</v>
      </c>
      <c r="F274" s="79">
        <f>F257*(1+H260)</f>
        <v>213790.09604363772</v>
      </c>
      <c r="G274" s="86"/>
    </row>
    <row r="275" spans="1:8" ht="16.5" hidden="1" outlineLevel="1" thickBot="1" x14ac:dyDescent="0.3">
      <c r="A275" s="77" t="s">
        <v>29</v>
      </c>
      <c r="B275" s="78" t="s">
        <v>13</v>
      </c>
      <c r="C275" s="79">
        <v>347969175</v>
      </c>
      <c r="D275" s="80">
        <v>41974</v>
      </c>
      <c r="E275" s="88">
        <f>ROUND(E258*(1+H260),4)</f>
        <v>1.3847</v>
      </c>
      <c r="F275" s="79">
        <f t="shared" ref="F275" si="58">C275*E275*0.5%</f>
        <v>2409164.5831125001</v>
      </c>
      <c r="G275" s="86"/>
    </row>
    <row r="276" spans="1:8" collapsed="1" x14ac:dyDescent="0.25"/>
    <row r="277" spans="1:8" ht="16.5" thickBot="1" x14ac:dyDescent="0.3">
      <c r="A277" s="92">
        <f>A260+31</f>
        <v>44293</v>
      </c>
      <c r="B277" s="93"/>
      <c r="C277" s="93"/>
      <c r="D277" s="93"/>
      <c r="E277" s="93"/>
      <c r="F277" s="93"/>
      <c r="G277" s="83">
        <f t="shared" ref="G277:G328" si="59">G260+31</f>
        <v>44265</v>
      </c>
      <c r="H277" s="84">
        <f>'Série Histórica IPCA'!D402/100</f>
        <v>9.300000000000001E-3</v>
      </c>
    </row>
    <row r="278" spans="1:8" hidden="1" outlineLevel="1" x14ac:dyDescent="0.25">
      <c r="A278" s="94" t="s">
        <v>0</v>
      </c>
      <c r="B278" s="94" t="s">
        <v>1</v>
      </c>
      <c r="C278" s="94" t="s">
        <v>2</v>
      </c>
      <c r="D278" s="94" t="s">
        <v>3</v>
      </c>
      <c r="E278" s="94" t="s">
        <v>4</v>
      </c>
      <c r="F278" s="94" t="s">
        <v>5</v>
      </c>
    </row>
    <row r="279" spans="1:8" ht="16.5" hidden="1" outlineLevel="1" thickBot="1" x14ac:dyDescent="0.3">
      <c r="A279" s="95"/>
      <c r="B279" s="95"/>
      <c r="C279" s="95"/>
      <c r="D279" s="95"/>
      <c r="E279" s="95"/>
      <c r="F279" s="95"/>
    </row>
    <row r="280" spans="1:8" ht="16.5" hidden="1" outlineLevel="1" thickBot="1" x14ac:dyDescent="0.3">
      <c r="A280" s="77" t="s">
        <v>6</v>
      </c>
      <c r="B280" s="78" t="s">
        <v>7</v>
      </c>
      <c r="C280" s="79">
        <v>182522886.84</v>
      </c>
      <c r="D280" s="80">
        <v>41030</v>
      </c>
      <c r="E280" s="88">
        <f>ROUND(E263*(1+H277),4)</f>
        <v>1.6308</v>
      </c>
      <c r="F280" s="79">
        <f>C280*E280*0.5%</f>
        <v>1488291.61929336</v>
      </c>
    </row>
    <row r="281" spans="1:8" ht="16.5" hidden="1" outlineLevel="1" thickBot="1" x14ac:dyDescent="0.3">
      <c r="A281" s="77" t="s">
        <v>8</v>
      </c>
      <c r="B281" s="78" t="s">
        <v>9</v>
      </c>
      <c r="C281" s="79">
        <v>78875980</v>
      </c>
      <c r="D281" s="80">
        <v>42125</v>
      </c>
      <c r="E281" s="88">
        <f>ROUND(E264*(1+H277),4)</f>
        <v>1.3269</v>
      </c>
      <c r="F281" s="79">
        <f t="shared" ref="F281:F284" si="60">C281*E281*0.5%</f>
        <v>523302.68931000005</v>
      </c>
    </row>
    <row r="282" spans="1:8" ht="16.5" hidden="1" outlineLevel="1" thickBot="1" x14ac:dyDescent="0.3">
      <c r="A282" s="77" t="s">
        <v>10</v>
      </c>
      <c r="B282" s="78" t="s">
        <v>11</v>
      </c>
      <c r="C282" s="79">
        <v>40932883</v>
      </c>
      <c r="D282" s="80">
        <v>34700</v>
      </c>
      <c r="E282" s="88">
        <f>ROUND(E265*(1+H277),4)</f>
        <v>5.4896000000000003</v>
      </c>
      <c r="F282" s="79">
        <f t="shared" si="60"/>
        <v>1123525.7725840001</v>
      </c>
    </row>
    <row r="283" spans="1:8" ht="16.5" hidden="1" outlineLevel="1" thickBot="1" x14ac:dyDescent="0.3">
      <c r="A283" s="77" t="s">
        <v>12</v>
      </c>
      <c r="B283" s="78" t="s">
        <v>13</v>
      </c>
      <c r="C283" s="79">
        <v>155589300</v>
      </c>
      <c r="D283" s="80">
        <v>34639</v>
      </c>
      <c r="E283" s="88">
        <f>ROUND(E266*(1+H277),4)</f>
        <v>5.6780999999999997</v>
      </c>
      <c r="F283" s="79">
        <f t="shared" si="60"/>
        <v>4417258.0216499995</v>
      </c>
    </row>
    <row r="284" spans="1:8" ht="16.5" hidden="1" outlineLevel="1" thickBot="1" x14ac:dyDescent="0.3">
      <c r="A284" s="77" t="s">
        <v>14</v>
      </c>
      <c r="B284" s="78" t="s">
        <v>15</v>
      </c>
      <c r="C284" s="79">
        <v>57305578.299999997</v>
      </c>
      <c r="D284" s="80">
        <v>39508</v>
      </c>
      <c r="E284" s="88">
        <f>ROUND(E267*(1+H277),4)</f>
        <v>2.0464000000000002</v>
      </c>
      <c r="F284" s="79">
        <f t="shared" si="60"/>
        <v>586350.67716560012</v>
      </c>
    </row>
    <row r="285" spans="1:8" ht="16.5" hidden="1" outlineLevel="1" thickBot="1" x14ac:dyDescent="0.3">
      <c r="A285" s="77" t="s">
        <v>16</v>
      </c>
      <c r="B285" s="78" t="s">
        <v>17</v>
      </c>
      <c r="C285" s="79">
        <v>20517119.66</v>
      </c>
      <c r="D285" s="80">
        <v>41944</v>
      </c>
      <c r="E285" s="88">
        <f>ROUND(E268*(1+H277),4)</f>
        <v>1.4088000000000001</v>
      </c>
      <c r="F285" s="79">
        <f t="shared" ref="F285" si="61">F268*(1+H277)</f>
        <v>215778.34393684356</v>
      </c>
    </row>
    <row r="286" spans="1:8" ht="16.5" hidden="1" outlineLevel="1" thickBot="1" x14ac:dyDescent="0.3">
      <c r="A286" s="77" t="s">
        <v>18</v>
      </c>
      <c r="B286" s="78" t="s">
        <v>19</v>
      </c>
      <c r="C286" s="79">
        <v>332627387.68000001</v>
      </c>
      <c r="D286" s="80">
        <v>40544</v>
      </c>
      <c r="E286" s="88">
        <f>ROUND(E269*(1+H277),4)</f>
        <v>1.7609999999999999</v>
      </c>
      <c r="F286" s="79">
        <f t="shared" ref="F286:F289" si="62">C286*E286*0.5%</f>
        <v>2928784.1485223998</v>
      </c>
    </row>
    <row r="287" spans="1:8" ht="16.5" hidden="1" outlineLevel="1" thickBot="1" x14ac:dyDescent="0.3">
      <c r="A287" s="77" t="s">
        <v>18</v>
      </c>
      <c r="B287" s="78" t="s">
        <v>20</v>
      </c>
      <c r="C287" s="79">
        <v>110392946.98999999</v>
      </c>
      <c r="D287" s="80">
        <v>40695</v>
      </c>
      <c r="E287" s="88">
        <f>ROUND(E270*(1+H277),4)</f>
        <v>1.7096</v>
      </c>
      <c r="F287" s="79">
        <f t="shared" si="62"/>
        <v>943638.91087052005</v>
      </c>
    </row>
    <row r="288" spans="1:8" ht="16.5" hidden="1" outlineLevel="1" thickBot="1" x14ac:dyDescent="0.3">
      <c r="A288" s="77" t="s">
        <v>21</v>
      </c>
      <c r="B288" s="78" t="s">
        <v>22</v>
      </c>
      <c r="C288" s="79">
        <v>69772006.579999998</v>
      </c>
      <c r="D288" s="80">
        <v>34608</v>
      </c>
      <c r="E288" s="88">
        <f>ROUND(E271*(1+H277),4)</f>
        <v>5.8377999999999997</v>
      </c>
      <c r="F288" s="79">
        <f t="shared" si="62"/>
        <v>2036575.1000636199</v>
      </c>
    </row>
    <row r="289" spans="1:8" ht="16.5" hidden="1" outlineLevel="1" thickBot="1" x14ac:dyDescent="0.3">
      <c r="A289" s="77" t="s">
        <v>23</v>
      </c>
      <c r="B289" s="78" t="s">
        <v>13</v>
      </c>
      <c r="C289" s="79">
        <v>176848117</v>
      </c>
      <c r="D289" s="80">
        <v>38504</v>
      </c>
      <c r="E289" s="88">
        <f>ROUND(E272*(1+H277),4)</f>
        <v>2.2930999999999999</v>
      </c>
      <c r="F289" s="79">
        <f t="shared" si="62"/>
        <v>2027652.0854635001</v>
      </c>
    </row>
    <row r="290" spans="1:8" ht="16.5" hidden="1" outlineLevel="1" thickBot="1" x14ac:dyDescent="0.3">
      <c r="A290" s="77" t="s">
        <v>24</v>
      </c>
      <c r="B290" s="78" t="s">
        <v>25</v>
      </c>
      <c r="C290" s="81" t="s">
        <v>26</v>
      </c>
      <c r="D290" s="80">
        <v>35309</v>
      </c>
      <c r="E290" s="88">
        <f>ROUND(E273*(1+H277),4)</f>
        <v>4.2081999999999997</v>
      </c>
      <c r="F290" s="79">
        <f>F273*(1+H277)</f>
        <v>215778.34393684356</v>
      </c>
    </row>
    <row r="291" spans="1:8" ht="16.5" hidden="1" outlineLevel="1" thickBot="1" x14ac:dyDescent="0.3">
      <c r="A291" s="77" t="s">
        <v>27</v>
      </c>
      <c r="B291" s="78" t="s">
        <v>28</v>
      </c>
      <c r="C291" s="79">
        <v>21664060</v>
      </c>
      <c r="D291" s="80">
        <v>42278</v>
      </c>
      <c r="E291" s="88">
        <f>ROUND(E274*(1+H277),4)</f>
        <v>1.288</v>
      </c>
      <c r="F291" s="79">
        <f>F274*(1+H277)</f>
        <v>215778.34393684356</v>
      </c>
    </row>
    <row r="292" spans="1:8" ht="16.5" hidden="1" outlineLevel="1" thickBot="1" x14ac:dyDescent="0.3">
      <c r="A292" s="77" t="s">
        <v>29</v>
      </c>
      <c r="B292" s="78" t="s">
        <v>13</v>
      </c>
      <c r="C292" s="79">
        <v>347969175</v>
      </c>
      <c r="D292" s="80">
        <v>41974</v>
      </c>
      <c r="E292" s="88">
        <f>ROUND(E275*(1+H277),4)</f>
        <v>1.3976</v>
      </c>
      <c r="F292" s="79">
        <f t="shared" ref="F292" si="63">C292*E292*0.5%</f>
        <v>2431608.5948999999</v>
      </c>
    </row>
    <row r="293" spans="1:8" collapsed="1" x14ac:dyDescent="0.25"/>
    <row r="294" spans="1:8" ht="16.5" thickBot="1" x14ac:dyDescent="0.3">
      <c r="A294" s="92">
        <f>A277+31</f>
        <v>44324</v>
      </c>
      <c r="B294" s="93"/>
      <c r="C294" s="93"/>
      <c r="D294" s="93"/>
      <c r="E294" s="93"/>
      <c r="F294" s="93"/>
      <c r="G294" s="83">
        <f t="shared" si="59"/>
        <v>44296</v>
      </c>
      <c r="H294" s="84">
        <f>'Série Histórica IPCA'!D403/100</f>
        <v>3.0999999999999999E-3</v>
      </c>
    </row>
    <row r="295" spans="1:8" hidden="1" outlineLevel="1" x14ac:dyDescent="0.25">
      <c r="A295" s="94" t="s">
        <v>0</v>
      </c>
      <c r="B295" s="94" t="s">
        <v>1</v>
      </c>
      <c r="C295" s="94" t="s">
        <v>2</v>
      </c>
      <c r="D295" s="94" t="s">
        <v>3</v>
      </c>
      <c r="E295" s="94" t="s">
        <v>4</v>
      </c>
      <c r="F295" s="94" t="s">
        <v>5</v>
      </c>
    </row>
    <row r="296" spans="1:8" ht="16.5" hidden="1" outlineLevel="1" thickBot="1" x14ac:dyDescent="0.3">
      <c r="A296" s="95"/>
      <c r="B296" s="95"/>
      <c r="C296" s="95"/>
      <c r="D296" s="95"/>
      <c r="E296" s="95"/>
      <c r="F296" s="95"/>
    </row>
    <row r="297" spans="1:8" ht="16.5" hidden="1" outlineLevel="1" thickBot="1" x14ac:dyDescent="0.3">
      <c r="A297" s="77" t="s">
        <v>6</v>
      </c>
      <c r="B297" s="78" t="s">
        <v>7</v>
      </c>
      <c r="C297" s="79">
        <v>182522886.84</v>
      </c>
      <c r="D297" s="80">
        <v>41030</v>
      </c>
      <c r="E297" s="88">
        <f>ROUND(E280*(1+H294),4)</f>
        <v>1.6358999999999999</v>
      </c>
      <c r="F297" s="79">
        <f>C297*E297*0.5%</f>
        <v>1492945.95290778</v>
      </c>
    </row>
    <row r="298" spans="1:8" ht="16.5" hidden="1" outlineLevel="1" thickBot="1" x14ac:dyDescent="0.3">
      <c r="A298" s="77" t="s">
        <v>8</v>
      </c>
      <c r="B298" s="78" t="s">
        <v>9</v>
      </c>
      <c r="C298" s="79">
        <v>78875980</v>
      </c>
      <c r="D298" s="80">
        <v>42125</v>
      </c>
      <c r="E298" s="88">
        <f>ROUND(E281*(1+H294),4)</f>
        <v>1.331</v>
      </c>
      <c r="F298" s="79">
        <f t="shared" ref="F298:F301" si="64">C298*E298*0.5%</f>
        <v>524919.64689999993</v>
      </c>
    </row>
    <row r="299" spans="1:8" ht="16.5" hidden="1" outlineLevel="1" thickBot="1" x14ac:dyDescent="0.3">
      <c r="A299" s="77" t="s">
        <v>10</v>
      </c>
      <c r="B299" s="78" t="s">
        <v>11</v>
      </c>
      <c r="C299" s="79">
        <v>40932883</v>
      </c>
      <c r="D299" s="80">
        <v>34700</v>
      </c>
      <c r="E299" s="88">
        <f>ROUND(E282*(1+H294),4)</f>
        <v>5.5065999999999997</v>
      </c>
      <c r="F299" s="79">
        <f t="shared" si="64"/>
        <v>1127005.067639</v>
      </c>
    </row>
    <row r="300" spans="1:8" ht="16.5" hidden="1" outlineLevel="1" thickBot="1" x14ac:dyDescent="0.3">
      <c r="A300" s="77" t="s">
        <v>12</v>
      </c>
      <c r="B300" s="78" t="s">
        <v>13</v>
      </c>
      <c r="C300" s="79">
        <v>155589300</v>
      </c>
      <c r="D300" s="80">
        <v>34639</v>
      </c>
      <c r="E300" s="88">
        <f>ROUND(E283*(1+H294),4)</f>
        <v>5.6957000000000004</v>
      </c>
      <c r="F300" s="79">
        <f t="shared" si="64"/>
        <v>4430949.8800500007</v>
      </c>
    </row>
    <row r="301" spans="1:8" ht="16.5" hidden="1" outlineLevel="1" thickBot="1" x14ac:dyDescent="0.3">
      <c r="A301" s="77" t="s">
        <v>14</v>
      </c>
      <c r="B301" s="78" t="s">
        <v>15</v>
      </c>
      <c r="C301" s="79">
        <v>57305578.299999997</v>
      </c>
      <c r="D301" s="80">
        <v>39508</v>
      </c>
      <c r="E301" s="88">
        <f>ROUND(E284*(1+H294),4)</f>
        <v>2.0527000000000002</v>
      </c>
      <c r="F301" s="79">
        <f t="shared" si="64"/>
        <v>588155.80288205005</v>
      </c>
    </row>
    <row r="302" spans="1:8" ht="16.5" hidden="1" outlineLevel="1" thickBot="1" x14ac:dyDescent="0.3">
      <c r="A302" s="77" t="s">
        <v>16</v>
      </c>
      <c r="B302" s="78" t="s">
        <v>17</v>
      </c>
      <c r="C302" s="79">
        <v>20517119.66</v>
      </c>
      <c r="D302" s="80">
        <v>41944</v>
      </c>
      <c r="E302" s="88">
        <f>ROUND(E285*(1+H294),4)</f>
        <v>1.4132</v>
      </c>
      <c r="F302" s="79">
        <f t="shared" ref="F302" si="65">F285*(1+H294)</f>
        <v>216447.25680304781</v>
      </c>
    </row>
    <row r="303" spans="1:8" ht="16.5" hidden="1" outlineLevel="1" thickBot="1" x14ac:dyDescent="0.3">
      <c r="A303" s="77" t="s">
        <v>18</v>
      </c>
      <c r="B303" s="78" t="s">
        <v>19</v>
      </c>
      <c r="C303" s="79">
        <v>332627387.68000001</v>
      </c>
      <c r="D303" s="80">
        <v>40544</v>
      </c>
      <c r="E303" s="88">
        <f>ROUND(E286*(1+H294),4)</f>
        <v>1.7665</v>
      </c>
      <c r="F303" s="79">
        <f t="shared" ref="F303:F306" si="66">C303*E303*0.5%</f>
        <v>2937931.4016836002</v>
      </c>
    </row>
    <row r="304" spans="1:8" ht="16.5" hidden="1" outlineLevel="1" thickBot="1" x14ac:dyDescent="0.3">
      <c r="A304" s="77" t="s">
        <v>18</v>
      </c>
      <c r="B304" s="78" t="s">
        <v>20</v>
      </c>
      <c r="C304" s="79">
        <v>110392946.98999999</v>
      </c>
      <c r="D304" s="80">
        <v>40695</v>
      </c>
      <c r="E304" s="88">
        <f>ROUND(E287*(1+H294),4)</f>
        <v>1.7149000000000001</v>
      </c>
      <c r="F304" s="79">
        <f t="shared" si="66"/>
        <v>946564.32396575494</v>
      </c>
    </row>
    <row r="305" spans="1:8" ht="16.5" hidden="1" outlineLevel="1" thickBot="1" x14ac:dyDescent="0.3">
      <c r="A305" s="77" t="s">
        <v>21</v>
      </c>
      <c r="B305" s="78" t="s">
        <v>22</v>
      </c>
      <c r="C305" s="79">
        <v>69772006.579999998</v>
      </c>
      <c r="D305" s="80">
        <v>34608</v>
      </c>
      <c r="E305" s="88">
        <f>ROUND(E288*(1+H294),4)</f>
        <v>5.8559000000000001</v>
      </c>
      <c r="F305" s="79">
        <f t="shared" si="66"/>
        <v>2042889.46665911</v>
      </c>
    </row>
    <row r="306" spans="1:8" ht="16.5" hidden="1" outlineLevel="1" thickBot="1" x14ac:dyDescent="0.3">
      <c r="A306" s="77" t="s">
        <v>23</v>
      </c>
      <c r="B306" s="78" t="s">
        <v>13</v>
      </c>
      <c r="C306" s="79">
        <v>176848117</v>
      </c>
      <c r="D306" s="80">
        <v>38504</v>
      </c>
      <c r="E306" s="88">
        <f>ROUND(E289*(1+H294),4)</f>
        <v>2.3001999999999998</v>
      </c>
      <c r="F306" s="79">
        <f t="shared" si="66"/>
        <v>2033930.1936169998</v>
      </c>
    </row>
    <row r="307" spans="1:8" ht="16.5" hidden="1" outlineLevel="1" thickBot="1" x14ac:dyDescent="0.3">
      <c r="A307" s="77" t="s">
        <v>24</v>
      </c>
      <c r="B307" s="78" t="s">
        <v>25</v>
      </c>
      <c r="C307" s="81" t="s">
        <v>26</v>
      </c>
      <c r="D307" s="80">
        <v>35309</v>
      </c>
      <c r="E307" s="88">
        <f>ROUND(E290*(1+H294),4)</f>
        <v>4.2211999999999996</v>
      </c>
      <c r="F307" s="79">
        <f>F290*(1+H294)</f>
        <v>216447.25680304781</v>
      </c>
    </row>
    <row r="308" spans="1:8" ht="16.5" hidden="1" outlineLevel="1" thickBot="1" x14ac:dyDescent="0.3">
      <c r="A308" s="77" t="s">
        <v>27</v>
      </c>
      <c r="B308" s="78" t="s">
        <v>28</v>
      </c>
      <c r="C308" s="79">
        <v>21664060</v>
      </c>
      <c r="D308" s="80">
        <v>42278</v>
      </c>
      <c r="E308" s="88">
        <f>ROUND(E291*(1+H294),4)</f>
        <v>1.292</v>
      </c>
      <c r="F308" s="79">
        <f>F291*(1+H294)</f>
        <v>216447.25680304781</v>
      </c>
    </row>
    <row r="309" spans="1:8" ht="16.5" hidden="1" outlineLevel="1" thickBot="1" x14ac:dyDescent="0.3">
      <c r="A309" s="77" t="s">
        <v>29</v>
      </c>
      <c r="B309" s="78" t="s">
        <v>13</v>
      </c>
      <c r="C309" s="79">
        <v>347969175</v>
      </c>
      <c r="D309" s="80">
        <v>41974</v>
      </c>
      <c r="E309" s="88">
        <f>ROUND(E292*(1+H294),4)</f>
        <v>1.4018999999999999</v>
      </c>
      <c r="F309" s="79">
        <f t="shared" ref="F309" si="67">C309*E309*0.5%</f>
        <v>2439089.9321625</v>
      </c>
    </row>
    <row r="310" spans="1:8" collapsed="1" x14ac:dyDescent="0.25"/>
    <row r="311" spans="1:8" ht="16.5" thickBot="1" x14ac:dyDescent="0.3">
      <c r="A311" s="92">
        <f>A294+31</f>
        <v>44355</v>
      </c>
      <c r="B311" s="93"/>
      <c r="C311" s="93"/>
      <c r="D311" s="93"/>
      <c r="E311" s="93"/>
      <c r="F311" s="93"/>
      <c r="G311" s="83">
        <f t="shared" si="59"/>
        <v>44327</v>
      </c>
      <c r="H311" s="84">
        <f>'Série Histórica IPCA'!D404/100</f>
        <v>8.3000000000000001E-3</v>
      </c>
    </row>
    <row r="312" spans="1:8" hidden="1" outlineLevel="1" x14ac:dyDescent="0.25">
      <c r="A312" s="94" t="s">
        <v>0</v>
      </c>
      <c r="B312" s="94" t="s">
        <v>1</v>
      </c>
      <c r="C312" s="94" t="s">
        <v>2</v>
      </c>
      <c r="D312" s="94" t="s">
        <v>3</v>
      </c>
      <c r="E312" s="94" t="s">
        <v>4</v>
      </c>
      <c r="F312" s="94" t="s">
        <v>5</v>
      </c>
    </row>
    <row r="313" spans="1:8" ht="16.5" hidden="1" outlineLevel="1" thickBot="1" x14ac:dyDescent="0.3">
      <c r="A313" s="95"/>
      <c r="B313" s="95"/>
      <c r="C313" s="95"/>
      <c r="D313" s="95"/>
      <c r="E313" s="95"/>
      <c r="F313" s="95"/>
    </row>
    <row r="314" spans="1:8" ht="16.5" hidden="1" outlineLevel="1" thickBot="1" x14ac:dyDescent="0.3">
      <c r="A314" s="77" t="s">
        <v>6</v>
      </c>
      <c r="B314" s="78" t="s">
        <v>7</v>
      </c>
      <c r="C314" s="79">
        <v>182522886.84</v>
      </c>
      <c r="D314" s="80">
        <v>41030</v>
      </c>
      <c r="E314" s="88">
        <f>ROUND(E297*(1+H311),4)</f>
        <v>1.6495</v>
      </c>
      <c r="F314" s="79">
        <f>C314*E314*0.5%</f>
        <v>1505357.5092129002</v>
      </c>
    </row>
    <row r="315" spans="1:8" ht="16.5" hidden="1" outlineLevel="1" thickBot="1" x14ac:dyDescent="0.3">
      <c r="A315" s="77" t="s">
        <v>8</v>
      </c>
      <c r="B315" s="78" t="s">
        <v>9</v>
      </c>
      <c r="C315" s="79">
        <v>78875980</v>
      </c>
      <c r="D315" s="80">
        <v>42125</v>
      </c>
      <c r="E315" s="88">
        <f>ROUND(E298*(1+H311),4)</f>
        <v>1.3420000000000001</v>
      </c>
      <c r="F315" s="79">
        <f t="shared" ref="F315:F318" si="68">C315*E315*0.5%</f>
        <v>529257.82580000011</v>
      </c>
    </row>
    <row r="316" spans="1:8" ht="16.5" hidden="1" outlineLevel="1" thickBot="1" x14ac:dyDescent="0.3">
      <c r="A316" s="77" t="s">
        <v>10</v>
      </c>
      <c r="B316" s="78" t="s">
        <v>11</v>
      </c>
      <c r="C316" s="79">
        <v>40932883</v>
      </c>
      <c r="D316" s="80">
        <v>34700</v>
      </c>
      <c r="E316" s="88">
        <f>ROUND(E299*(1+H311),4)</f>
        <v>5.5522999999999998</v>
      </c>
      <c r="F316" s="79">
        <f t="shared" si="68"/>
        <v>1136358.2314045001</v>
      </c>
    </row>
    <row r="317" spans="1:8" ht="16.5" hidden="1" outlineLevel="1" thickBot="1" x14ac:dyDescent="0.3">
      <c r="A317" s="77" t="s">
        <v>12</v>
      </c>
      <c r="B317" s="78" t="s">
        <v>13</v>
      </c>
      <c r="C317" s="79">
        <v>155589300</v>
      </c>
      <c r="D317" s="80">
        <v>34639</v>
      </c>
      <c r="E317" s="88">
        <f>ROUND(E300*(1+H311),4)</f>
        <v>5.7430000000000003</v>
      </c>
      <c r="F317" s="79">
        <f t="shared" si="68"/>
        <v>4467746.7495000008</v>
      </c>
    </row>
    <row r="318" spans="1:8" ht="16.5" hidden="1" outlineLevel="1" thickBot="1" x14ac:dyDescent="0.3">
      <c r="A318" s="77" t="s">
        <v>14</v>
      </c>
      <c r="B318" s="78" t="s">
        <v>15</v>
      </c>
      <c r="C318" s="79">
        <v>57305578.299999997</v>
      </c>
      <c r="D318" s="80">
        <v>39508</v>
      </c>
      <c r="E318" s="88">
        <f>ROUND(E301*(1+H311),4)</f>
        <v>2.0697000000000001</v>
      </c>
      <c r="F318" s="79">
        <f t="shared" si="68"/>
        <v>593026.77703755</v>
      </c>
    </row>
    <row r="319" spans="1:8" ht="16.5" hidden="1" outlineLevel="1" thickBot="1" x14ac:dyDescent="0.3">
      <c r="A319" s="77" t="s">
        <v>16</v>
      </c>
      <c r="B319" s="78" t="s">
        <v>17</v>
      </c>
      <c r="C319" s="79">
        <v>20517119.66</v>
      </c>
      <c r="D319" s="80">
        <v>41944</v>
      </c>
      <c r="E319" s="88">
        <f>ROUND(E302*(1+H311),4)</f>
        <v>1.4249000000000001</v>
      </c>
      <c r="F319" s="79">
        <f t="shared" ref="F319" si="69">F302*(1+H311)</f>
        <v>218243.7690345131</v>
      </c>
    </row>
    <row r="320" spans="1:8" ht="16.5" hidden="1" outlineLevel="1" thickBot="1" x14ac:dyDescent="0.3">
      <c r="A320" s="77" t="s">
        <v>18</v>
      </c>
      <c r="B320" s="78" t="s">
        <v>19</v>
      </c>
      <c r="C320" s="79">
        <v>332627387.68000001</v>
      </c>
      <c r="D320" s="80">
        <v>40544</v>
      </c>
      <c r="E320" s="88">
        <f>ROUND(E303*(1+H311),4)</f>
        <v>1.7811999999999999</v>
      </c>
      <c r="F320" s="79">
        <f t="shared" ref="F320:F323" si="70">C320*E320*0.5%</f>
        <v>2962379.5146780801</v>
      </c>
    </row>
    <row r="321" spans="1:8" ht="16.5" hidden="1" outlineLevel="1" thickBot="1" x14ac:dyDescent="0.3">
      <c r="A321" s="77" t="s">
        <v>18</v>
      </c>
      <c r="B321" s="78" t="s">
        <v>20</v>
      </c>
      <c r="C321" s="79">
        <v>110392946.98999999</v>
      </c>
      <c r="D321" s="80">
        <v>40695</v>
      </c>
      <c r="E321" s="88">
        <f>ROUND(E304*(1+H311),4)</f>
        <v>1.7291000000000001</v>
      </c>
      <c r="F321" s="79">
        <f t="shared" si="70"/>
        <v>954402.22320204496</v>
      </c>
    </row>
    <row r="322" spans="1:8" ht="16.5" hidden="1" outlineLevel="1" thickBot="1" x14ac:dyDescent="0.3">
      <c r="A322" s="77" t="s">
        <v>21</v>
      </c>
      <c r="B322" s="78" t="s">
        <v>22</v>
      </c>
      <c r="C322" s="79">
        <v>69772006.579999998</v>
      </c>
      <c r="D322" s="80">
        <v>34608</v>
      </c>
      <c r="E322" s="88">
        <f>ROUND(E305*(1+H311),4)</f>
        <v>5.9044999999999996</v>
      </c>
      <c r="F322" s="79">
        <f t="shared" si="70"/>
        <v>2059844.0642580497</v>
      </c>
    </row>
    <row r="323" spans="1:8" ht="16.5" hidden="1" outlineLevel="1" thickBot="1" x14ac:dyDescent="0.3">
      <c r="A323" s="77" t="s">
        <v>23</v>
      </c>
      <c r="B323" s="78" t="s">
        <v>13</v>
      </c>
      <c r="C323" s="79">
        <v>176848117</v>
      </c>
      <c r="D323" s="80">
        <v>38504</v>
      </c>
      <c r="E323" s="88">
        <f>ROUND(E306*(1+H311),4)</f>
        <v>2.3193000000000001</v>
      </c>
      <c r="F323" s="79">
        <f t="shared" si="70"/>
        <v>2050819.1887905002</v>
      </c>
    </row>
    <row r="324" spans="1:8" ht="16.5" hidden="1" outlineLevel="1" thickBot="1" x14ac:dyDescent="0.3">
      <c r="A324" s="77" t="s">
        <v>24</v>
      </c>
      <c r="B324" s="78" t="s">
        <v>25</v>
      </c>
      <c r="C324" s="81" t="s">
        <v>26</v>
      </c>
      <c r="D324" s="80">
        <v>35309</v>
      </c>
      <c r="E324" s="88">
        <f>ROUND(E307*(1+H311),4)</f>
        <v>4.2561999999999998</v>
      </c>
      <c r="F324" s="79">
        <f>F307*(1+H311)</f>
        <v>218243.7690345131</v>
      </c>
    </row>
    <row r="325" spans="1:8" ht="16.5" hidden="1" outlineLevel="1" thickBot="1" x14ac:dyDescent="0.3">
      <c r="A325" s="77" t="s">
        <v>27</v>
      </c>
      <c r="B325" s="78" t="s">
        <v>28</v>
      </c>
      <c r="C325" s="79">
        <v>21664060</v>
      </c>
      <c r="D325" s="80">
        <v>42278</v>
      </c>
      <c r="E325" s="88">
        <f>ROUND(E308*(1+H311),4)</f>
        <v>1.3027</v>
      </c>
      <c r="F325" s="79">
        <f>F308*(1+H311)</f>
        <v>218243.7690345131</v>
      </c>
    </row>
    <row r="326" spans="1:8" ht="16.5" hidden="1" outlineLevel="1" thickBot="1" x14ac:dyDescent="0.3">
      <c r="A326" s="77" t="s">
        <v>29</v>
      </c>
      <c r="B326" s="78" t="s">
        <v>13</v>
      </c>
      <c r="C326" s="79">
        <v>347969175</v>
      </c>
      <c r="D326" s="80">
        <v>41974</v>
      </c>
      <c r="E326" s="88">
        <f>ROUND(E309*(1+H311),4)</f>
        <v>1.4135</v>
      </c>
      <c r="F326" s="79">
        <f t="shared" ref="F326" si="71">C326*E326*0.5%</f>
        <v>2459272.1443125</v>
      </c>
    </row>
    <row r="327" spans="1:8" collapsed="1" x14ac:dyDescent="0.25"/>
    <row r="328" spans="1:8" ht="16.5" thickBot="1" x14ac:dyDescent="0.3">
      <c r="A328" s="92">
        <f>A311+31</f>
        <v>44386</v>
      </c>
      <c r="B328" s="93"/>
      <c r="C328" s="93"/>
      <c r="D328" s="93"/>
      <c r="E328" s="93"/>
      <c r="F328" s="93"/>
      <c r="G328" s="83">
        <f t="shared" si="59"/>
        <v>44358</v>
      </c>
      <c r="H328" s="84">
        <f>'Série Histórica IPCA'!D405/100</f>
        <v>5.3E-3</v>
      </c>
    </row>
    <row r="329" spans="1:8" hidden="1" outlineLevel="1" x14ac:dyDescent="0.25">
      <c r="A329" s="94" t="s">
        <v>0</v>
      </c>
      <c r="B329" s="94" t="s">
        <v>1</v>
      </c>
      <c r="C329" s="94" t="s">
        <v>2</v>
      </c>
      <c r="D329" s="94" t="s">
        <v>3</v>
      </c>
      <c r="E329" s="94" t="s">
        <v>4</v>
      </c>
      <c r="F329" s="94" t="s">
        <v>5</v>
      </c>
    </row>
    <row r="330" spans="1:8" ht="16.5" hidden="1" outlineLevel="1" thickBot="1" x14ac:dyDescent="0.3">
      <c r="A330" s="95"/>
      <c r="B330" s="95"/>
      <c r="C330" s="95"/>
      <c r="D330" s="95"/>
      <c r="E330" s="95"/>
      <c r="F330" s="95"/>
    </row>
    <row r="331" spans="1:8" ht="16.5" hidden="1" outlineLevel="1" thickBot="1" x14ac:dyDescent="0.3">
      <c r="A331" s="77" t="s">
        <v>6</v>
      </c>
      <c r="B331" s="78" t="s">
        <v>7</v>
      </c>
      <c r="C331" s="79">
        <v>182522886.84</v>
      </c>
      <c r="D331" s="80">
        <v>41030</v>
      </c>
      <c r="E331" s="88">
        <f>ROUND(E314*(1+H328),4)</f>
        <v>1.6581999999999999</v>
      </c>
      <c r="F331" s="79">
        <f>C331*E331*0.5%</f>
        <v>1513297.25479044</v>
      </c>
    </row>
    <row r="332" spans="1:8" ht="16.5" hidden="1" outlineLevel="1" thickBot="1" x14ac:dyDescent="0.3">
      <c r="A332" s="77" t="s">
        <v>8</v>
      </c>
      <c r="B332" s="78" t="s">
        <v>9</v>
      </c>
      <c r="C332" s="79">
        <v>78875980</v>
      </c>
      <c r="D332" s="80">
        <v>42125</v>
      </c>
      <c r="E332" s="88">
        <f>ROUND(E315*(1+H328),4)</f>
        <v>1.3491</v>
      </c>
      <c r="F332" s="79">
        <f t="shared" ref="F332:F335" si="72">C332*E332*0.5%</f>
        <v>532057.92309000005</v>
      </c>
    </row>
    <row r="333" spans="1:8" ht="16.5" hidden="1" outlineLevel="1" thickBot="1" x14ac:dyDescent="0.3">
      <c r="A333" s="77" t="s">
        <v>10</v>
      </c>
      <c r="B333" s="78" t="s">
        <v>11</v>
      </c>
      <c r="C333" s="79">
        <v>40932883</v>
      </c>
      <c r="D333" s="80">
        <v>34700</v>
      </c>
      <c r="E333" s="88">
        <f>ROUND(E316*(1+H328),4)</f>
        <v>5.5816999999999997</v>
      </c>
      <c r="F333" s="79">
        <f t="shared" si="72"/>
        <v>1142375.3652055</v>
      </c>
    </row>
    <row r="334" spans="1:8" ht="16.5" hidden="1" outlineLevel="1" thickBot="1" x14ac:dyDescent="0.3">
      <c r="A334" s="77" t="s">
        <v>12</v>
      </c>
      <c r="B334" s="78" t="s">
        <v>13</v>
      </c>
      <c r="C334" s="79">
        <v>155589300</v>
      </c>
      <c r="D334" s="80">
        <v>34639</v>
      </c>
      <c r="E334" s="88">
        <f>ROUND(E317*(1+H328),4)</f>
        <v>5.7733999999999996</v>
      </c>
      <c r="F334" s="79">
        <f t="shared" si="72"/>
        <v>4491396.3230999997</v>
      </c>
    </row>
    <row r="335" spans="1:8" ht="16.5" hidden="1" outlineLevel="1" thickBot="1" x14ac:dyDescent="0.3">
      <c r="A335" s="77" t="s">
        <v>14</v>
      </c>
      <c r="B335" s="78" t="s">
        <v>15</v>
      </c>
      <c r="C335" s="79">
        <v>57305578.299999997</v>
      </c>
      <c r="D335" s="80">
        <v>39508</v>
      </c>
      <c r="E335" s="88">
        <f>ROUND(E318*(1+H328),4)</f>
        <v>2.0807000000000002</v>
      </c>
      <c r="F335" s="79">
        <f t="shared" si="72"/>
        <v>596178.58384405007</v>
      </c>
    </row>
    <row r="336" spans="1:8" ht="16.5" hidden="1" outlineLevel="1" thickBot="1" x14ac:dyDescent="0.3">
      <c r="A336" s="77" t="s">
        <v>16</v>
      </c>
      <c r="B336" s="78" t="s">
        <v>17</v>
      </c>
      <c r="C336" s="79">
        <v>20517119.66</v>
      </c>
      <c r="D336" s="80">
        <v>41944</v>
      </c>
      <c r="E336" s="88">
        <f>ROUND(E319*(1+H328),4)</f>
        <v>1.4325000000000001</v>
      </c>
      <c r="F336" s="79">
        <f t="shared" ref="F336" si="73">F319*(1+H328)</f>
        <v>219400.46101039604</v>
      </c>
    </row>
    <row r="337" spans="1:8" ht="16.5" hidden="1" outlineLevel="1" thickBot="1" x14ac:dyDescent="0.3">
      <c r="A337" s="77" t="s">
        <v>18</v>
      </c>
      <c r="B337" s="78" t="s">
        <v>19</v>
      </c>
      <c r="C337" s="79">
        <v>332627387.68000001</v>
      </c>
      <c r="D337" s="80">
        <v>40544</v>
      </c>
      <c r="E337" s="88">
        <f>ROUND(E320*(1+H328),4)</f>
        <v>1.7906</v>
      </c>
      <c r="F337" s="79">
        <f t="shared" ref="F337:F340" si="74">C337*E337*0.5%</f>
        <v>2978013.0018990398</v>
      </c>
    </row>
    <row r="338" spans="1:8" ht="16.5" hidden="1" outlineLevel="1" thickBot="1" x14ac:dyDescent="0.3">
      <c r="A338" s="77" t="s">
        <v>18</v>
      </c>
      <c r="B338" s="78" t="s">
        <v>20</v>
      </c>
      <c r="C338" s="79">
        <v>110392946.98999999</v>
      </c>
      <c r="D338" s="80">
        <v>40695</v>
      </c>
      <c r="E338" s="88">
        <f>ROUND(E321*(1+H328),4)</f>
        <v>1.7383</v>
      </c>
      <c r="F338" s="79">
        <f t="shared" si="74"/>
        <v>959480.29876358493</v>
      </c>
    </row>
    <row r="339" spans="1:8" ht="16.5" hidden="1" outlineLevel="1" thickBot="1" x14ac:dyDescent="0.3">
      <c r="A339" s="77" t="s">
        <v>21</v>
      </c>
      <c r="B339" s="78" t="s">
        <v>22</v>
      </c>
      <c r="C339" s="79">
        <v>69772006.579999998</v>
      </c>
      <c r="D339" s="80">
        <v>34608</v>
      </c>
      <c r="E339" s="88">
        <f>ROUND(E322*(1+H328),4)</f>
        <v>5.9358000000000004</v>
      </c>
      <c r="F339" s="79">
        <f t="shared" si="74"/>
        <v>2070763.3832878203</v>
      </c>
    </row>
    <row r="340" spans="1:8" ht="16.5" hidden="1" outlineLevel="1" thickBot="1" x14ac:dyDescent="0.3">
      <c r="A340" s="77" t="s">
        <v>23</v>
      </c>
      <c r="B340" s="78" t="s">
        <v>13</v>
      </c>
      <c r="C340" s="79">
        <v>176848117</v>
      </c>
      <c r="D340" s="80">
        <v>38504</v>
      </c>
      <c r="E340" s="88">
        <f>ROUND(E323*(1+H328),4)</f>
        <v>2.3315999999999999</v>
      </c>
      <c r="F340" s="79">
        <f t="shared" si="74"/>
        <v>2061695.3479859999</v>
      </c>
    </row>
    <row r="341" spans="1:8" ht="16.5" hidden="1" outlineLevel="1" thickBot="1" x14ac:dyDescent="0.3">
      <c r="A341" s="77" t="s">
        <v>24</v>
      </c>
      <c r="B341" s="78" t="s">
        <v>25</v>
      </c>
      <c r="C341" s="81" t="s">
        <v>26</v>
      </c>
      <c r="D341" s="80">
        <v>35309</v>
      </c>
      <c r="E341" s="88">
        <f>ROUND(E324*(1+H328),4)</f>
        <v>4.2788000000000004</v>
      </c>
      <c r="F341" s="79">
        <f>F324*(1+H328)</f>
        <v>219400.46101039604</v>
      </c>
    </row>
    <row r="342" spans="1:8" ht="16.5" hidden="1" outlineLevel="1" thickBot="1" x14ac:dyDescent="0.3">
      <c r="A342" s="77" t="s">
        <v>27</v>
      </c>
      <c r="B342" s="78" t="s">
        <v>28</v>
      </c>
      <c r="C342" s="79">
        <v>21664060</v>
      </c>
      <c r="D342" s="80">
        <v>42278</v>
      </c>
      <c r="E342" s="88">
        <f>ROUND(E325*(1+H328),4)</f>
        <v>1.3096000000000001</v>
      </c>
      <c r="F342" s="79">
        <f>F325*(1+H328)</f>
        <v>219400.46101039604</v>
      </c>
    </row>
    <row r="343" spans="1:8" ht="16.5" hidden="1" outlineLevel="1" thickBot="1" x14ac:dyDescent="0.3">
      <c r="A343" s="77" t="s">
        <v>29</v>
      </c>
      <c r="B343" s="78" t="s">
        <v>13</v>
      </c>
      <c r="C343" s="79">
        <v>347969175</v>
      </c>
      <c r="D343" s="80">
        <v>41974</v>
      </c>
      <c r="E343" s="88">
        <f>ROUND(E326*(1+H328),4)</f>
        <v>1.421</v>
      </c>
      <c r="F343" s="79">
        <f t="shared" ref="F343" si="75">C343*E343*0.5%</f>
        <v>2472320.9883750002</v>
      </c>
    </row>
    <row r="344" spans="1:8" collapsed="1" x14ac:dyDescent="0.25"/>
    <row r="345" spans="1:8" ht="16.5" thickBot="1" x14ac:dyDescent="0.3">
      <c r="A345" s="92">
        <f>A328+31</f>
        <v>44417</v>
      </c>
      <c r="B345" s="93"/>
      <c r="C345" s="93"/>
      <c r="D345" s="93"/>
      <c r="E345" s="93"/>
      <c r="F345" s="93"/>
      <c r="G345" s="83">
        <f t="shared" ref="G345:G396" si="76">G328+31</f>
        <v>44389</v>
      </c>
      <c r="H345" s="84">
        <f>'Série Histórica IPCA'!D406/100</f>
        <v>9.5999999999999992E-3</v>
      </c>
    </row>
    <row r="346" spans="1:8" hidden="1" outlineLevel="1" x14ac:dyDescent="0.25">
      <c r="A346" s="94" t="s">
        <v>0</v>
      </c>
      <c r="B346" s="94" t="s">
        <v>1</v>
      </c>
      <c r="C346" s="94" t="s">
        <v>2</v>
      </c>
      <c r="D346" s="94" t="s">
        <v>3</v>
      </c>
      <c r="E346" s="94" t="s">
        <v>4</v>
      </c>
      <c r="F346" s="94" t="s">
        <v>5</v>
      </c>
    </row>
    <row r="347" spans="1:8" ht="16.5" hidden="1" outlineLevel="1" thickBot="1" x14ac:dyDescent="0.3">
      <c r="A347" s="95"/>
      <c r="B347" s="95"/>
      <c r="C347" s="95"/>
      <c r="D347" s="95"/>
      <c r="E347" s="95"/>
      <c r="F347" s="95"/>
    </row>
    <row r="348" spans="1:8" ht="16.5" hidden="1" outlineLevel="1" thickBot="1" x14ac:dyDescent="0.3">
      <c r="A348" s="77" t="s">
        <v>6</v>
      </c>
      <c r="B348" s="78" t="s">
        <v>7</v>
      </c>
      <c r="C348" s="79">
        <v>182522886.84</v>
      </c>
      <c r="D348" s="80">
        <v>41030</v>
      </c>
      <c r="E348" s="88">
        <f>ROUND(E331*(1+H345),4)</f>
        <v>1.6740999999999999</v>
      </c>
      <c r="F348" s="79">
        <f>C348*E348*0.5%</f>
        <v>1527807.82429422</v>
      </c>
    </row>
    <row r="349" spans="1:8" ht="16.5" hidden="1" outlineLevel="1" thickBot="1" x14ac:dyDescent="0.3">
      <c r="A349" s="77" t="s">
        <v>8</v>
      </c>
      <c r="B349" s="78" t="s">
        <v>9</v>
      </c>
      <c r="C349" s="79">
        <v>78875980</v>
      </c>
      <c r="D349" s="80">
        <v>42125</v>
      </c>
      <c r="E349" s="88">
        <f>ROUND(E332*(1+H345),4)</f>
        <v>1.3621000000000001</v>
      </c>
      <c r="F349" s="79">
        <f t="shared" ref="F349:F352" si="77">C349*E349*0.5%</f>
        <v>537184.86179000011</v>
      </c>
    </row>
    <row r="350" spans="1:8" ht="16.5" hidden="1" outlineLevel="1" thickBot="1" x14ac:dyDescent="0.3">
      <c r="A350" s="77" t="s">
        <v>10</v>
      </c>
      <c r="B350" s="78" t="s">
        <v>11</v>
      </c>
      <c r="C350" s="79">
        <v>40932883</v>
      </c>
      <c r="D350" s="80">
        <v>34700</v>
      </c>
      <c r="E350" s="88">
        <f>ROUND(E333*(1+H345),4)</f>
        <v>5.6353</v>
      </c>
      <c r="F350" s="79">
        <f t="shared" si="77"/>
        <v>1153345.3778495002</v>
      </c>
    </row>
    <row r="351" spans="1:8" ht="16.5" hidden="1" outlineLevel="1" thickBot="1" x14ac:dyDescent="0.3">
      <c r="A351" s="77" t="s">
        <v>12</v>
      </c>
      <c r="B351" s="78" t="s">
        <v>13</v>
      </c>
      <c r="C351" s="79">
        <v>155589300</v>
      </c>
      <c r="D351" s="80">
        <v>34639</v>
      </c>
      <c r="E351" s="88">
        <f>ROUND(E334*(1+H345),4)</f>
        <v>5.8288000000000002</v>
      </c>
      <c r="F351" s="79">
        <f t="shared" si="77"/>
        <v>4534494.5592</v>
      </c>
    </row>
    <row r="352" spans="1:8" ht="16.5" hidden="1" outlineLevel="1" thickBot="1" x14ac:dyDescent="0.3">
      <c r="A352" s="77" t="s">
        <v>14</v>
      </c>
      <c r="B352" s="78" t="s">
        <v>15</v>
      </c>
      <c r="C352" s="79">
        <v>57305578.299999997</v>
      </c>
      <c r="D352" s="80">
        <v>39508</v>
      </c>
      <c r="E352" s="88">
        <f>ROUND(E335*(1+H345),4)</f>
        <v>2.1006999999999998</v>
      </c>
      <c r="F352" s="79">
        <f t="shared" si="77"/>
        <v>601909.14167405001</v>
      </c>
    </row>
    <row r="353" spans="1:8" ht="16.5" hidden="1" outlineLevel="1" thickBot="1" x14ac:dyDescent="0.3">
      <c r="A353" s="77" t="s">
        <v>16</v>
      </c>
      <c r="B353" s="78" t="s">
        <v>17</v>
      </c>
      <c r="C353" s="79">
        <v>20517119.66</v>
      </c>
      <c r="D353" s="80">
        <v>41944</v>
      </c>
      <c r="E353" s="88">
        <f>ROUND(E336*(1+H345),4)</f>
        <v>1.4462999999999999</v>
      </c>
      <c r="F353" s="79">
        <f t="shared" ref="F353" si="78">F336*(1+H345)</f>
        <v>221506.70543609586</v>
      </c>
    </row>
    <row r="354" spans="1:8" ht="16.5" hidden="1" outlineLevel="1" thickBot="1" x14ac:dyDescent="0.3">
      <c r="A354" s="77" t="s">
        <v>18</v>
      </c>
      <c r="B354" s="78" t="s">
        <v>19</v>
      </c>
      <c r="C354" s="79">
        <v>332627387.68000001</v>
      </c>
      <c r="D354" s="80">
        <v>40544</v>
      </c>
      <c r="E354" s="88">
        <f>ROUND(E337*(1+H345),4)</f>
        <v>1.8078000000000001</v>
      </c>
      <c r="F354" s="79">
        <f t="shared" ref="F354:F357" si="79">C354*E354*0.5%</f>
        <v>3006618.9572395198</v>
      </c>
    </row>
    <row r="355" spans="1:8" ht="16.5" hidden="1" outlineLevel="1" thickBot="1" x14ac:dyDescent="0.3">
      <c r="A355" s="77" t="s">
        <v>18</v>
      </c>
      <c r="B355" s="78" t="s">
        <v>20</v>
      </c>
      <c r="C355" s="79">
        <v>110392946.98999999</v>
      </c>
      <c r="D355" s="80">
        <v>40695</v>
      </c>
      <c r="E355" s="88">
        <f>ROUND(E338*(1+H345),4)</f>
        <v>1.7549999999999999</v>
      </c>
      <c r="F355" s="79">
        <f t="shared" si="79"/>
        <v>968698.10983724997</v>
      </c>
    </row>
    <row r="356" spans="1:8" ht="16.5" hidden="1" outlineLevel="1" thickBot="1" x14ac:dyDescent="0.3">
      <c r="A356" s="77" t="s">
        <v>21</v>
      </c>
      <c r="B356" s="78" t="s">
        <v>22</v>
      </c>
      <c r="C356" s="79">
        <v>69772006.579999998</v>
      </c>
      <c r="D356" s="80">
        <v>34608</v>
      </c>
      <c r="E356" s="88">
        <f>ROUND(E339*(1+H345),4)</f>
        <v>5.9927999999999999</v>
      </c>
      <c r="F356" s="79">
        <f t="shared" si="79"/>
        <v>2090648.40516312</v>
      </c>
    </row>
    <row r="357" spans="1:8" ht="16.5" hidden="1" outlineLevel="1" thickBot="1" x14ac:dyDescent="0.3">
      <c r="A357" s="77" t="s">
        <v>23</v>
      </c>
      <c r="B357" s="78" t="s">
        <v>13</v>
      </c>
      <c r="C357" s="79">
        <v>176848117</v>
      </c>
      <c r="D357" s="80">
        <v>38504</v>
      </c>
      <c r="E357" s="88">
        <f>ROUND(E340*(1+H345),4)</f>
        <v>2.3540000000000001</v>
      </c>
      <c r="F357" s="79">
        <f t="shared" si="79"/>
        <v>2081502.3370900003</v>
      </c>
    </row>
    <row r="358" spans="1:8" ht="16.5" hidden="1" outlineLevel="1" thickBot="1" x14ac:dyDescent="0.3">
      <c r="A358" s="77" t="s">
        <v>24</v>
      </c>
      <c r="B358" s="78" t="s">
        <v>25</v>
      </c>
      <c r="C358" s="81" t="s">
        <v>26</v>
      </c>
      <c r="D358" s="80">
        <v>35309</v>
      </c>
      <c r="E358" s="88">
        <f>ROUND(E341*(1+H345),4)</f>
        <v>4.3198999999999996</v>
      </c>
      <c r="F358" s="79">
        <f>F341*(1+H345)</f>
        <v>221506.70543609586</v>
      </c>
    </row>
    <row r="359" spans="1:8" ht="16.5" hidden="1" outlineLevel="1" thickBot="1" x14ac:dyDescent="0.3">
      <c r="A359" s="77" t="s">
        <v>27</v>
      </c>
      <c r="B359" s="78" t="s">
        <v>28</v>
      </c>
      <c r="C359" s="79">
        <v>21664060</v>
      </c>
      <c r="D359" s="80">
        <v>42278</v>
      </c>
      <c r="E359" s="88">
        <f>ROUND(E342*(1+H345),4)</f>
        <v>1.3222</v>
      </c>
      <c r="F359" s="79">
        <f>F342*(1+H345)</f>
        <v>221506.70543609586</v>
      </c>
    </row>
    <row r="360" spans="1:8" ht="16.5" hidden="1" outlineLevel="1" thickBot="1" x14ac:dyDescent="0.3">
      <c r="A360" s="77" t="s">
        <v>29</v>
      </c>
      <c r="B360" s="78" t="s">
        <v>13</v>
      </c>
      <c r="C360" s="79">
        <v>347969175</v>
      </c>
      <c r="D360" s="80">
        <v>41974</v>
      </c>
      <c r="E360" s="88">
        <f>ROUND(E343*(1+H345),4)</f>
        <v>1.4346000000000001</v>
      </c>
      <c r="F360" s="79">
        <f t="shared" ref="F360" si="80">C360*E360*0.5%</f>
        <v>2495982.8922750005</v>
      </c>
    </row>
    <row r="361" spans="1:8" collapsed="1" x14ac:dyDescent="0.25"/>
    <row r="362" spans="1:8" ht="16.5" thickBot="1" x14ac:dyDescent="0.3">
      <c r="A362" s="92">
        <f>A345+31</f>
        <v>44448</v>
      </c>
      <c r="B362" s="93"/>
      <c r="C362" s="93"/>
      <c r="D362" s="93"/>
      <c r="E362" s="93"/>
      <c r="F362" s="93"/>
      <c r="G362" s="83">
        <f t="shared" si="76"/>
        <v>44420</v>
      </c>
      <c r="H362" s="84">
        <f>'Série Histórica IPCA'!D407/100</f>
        <v>8.6999999999999994E-3</v>
      </c>
    </row>
    <row r="363" spans="1:8" hidden="1" outlineLevel="1" x14ac:dyDescent="0.25">
      <c r="A363" s="94" t="s">
        <v>0</v>
      </c>
      <c r="B363" s="94" t="s">
        <v>1</v>
      </c>
      <c r="C363" s="94" t="s">
        <v>2</v>
      </c>
      <c r="D363" s="94" t="s">
        <v>3</v>
      </c>
      <c r="E363" s="94" t="s">
        <v>4</v>
      </c>
      <c r="F363" s="94" t="s">
        <v>5</v>
      </c>
    </row>
    <row r="364" spans="1:8" ht="16.5" hidden="1" outlineLevel="1" thickBot="1" x14ac:dyDescent="0.3">
      <c r="A364" s="95"/>
      <c r="B364" s="95"/>
      <c r="C364" s="95"/>
      <c r="D364" s="95"/>
      <c r="E364" s="95"/>
      <c r="F364" s="95"/>
    </row>
    <row r="365" spans="1:8" ht="16.5" hidden="1" outlineLevel="1" thickBot="1" x14ac:dyDescent="0.3">
      <c r="A365" s="77" t="s">
        <v>6</v>
      </c>
      <c r="B365" s="78" t="s">
        <v>7</v>
      </c>
      <c r="C365" s="79">
        <v>182522886.84</v>
      </c>
      <c r="D365" s="80">
        <v>41030</v>
      </c>
      <c r="E365" s="88">
        <f>ROUND(E348*(1+H362),4)</f>
        <v>1.6887000000000001</v>
      </c>
      <c r="F365" s="79">
        <f>C365*E365*0.5%</f>
        <v>1541131.9950335401</v>
      </c>
    </row>
    <row r="366" spans="1:8" ht="16.5" hidden="1" outlineLevel="1" thickBot="1" x14ac:dyDescent="0.3">
      <c r="A366" s="77" t="s">
        <v>8</v>
      </c>
      <c r="B366" s="78" t="s">
        <v>9</v>
      </c>
      <c r="C366" s="79">
        <v>78875980</v>
      </c>
      <c r="D366" s="80">
        <v>42125</v>
      </c>
      <c r="E366" s="88">
        <f>ROUND(E349*(1+H362),4)</f>
        <v>1.3740000000000001</v>
      </c>
      <c r="F366" s="79">
        <f t="shared" ref="F366:F369" si="81">C366*E366*0.5%</f>
        <v>541877.9826000001</v>
      </c>
    </row>
    <row r="367" spans="1:8" ht="16.5" hidden="1" outlineLevel="1" thickBot="1" x14ac:dyDescent="0.3">
      <c r="A367" s="77" t="s">
        <v>10</v>
      </c>
      <c r="B367" s="78" t="s">
        <v>11</v>
      </c>
      <c r="C367" s="79">
        <v>40932883</v>
      </c>
      <c r="D367" s="80">
        <v>34700</v>
      </c>
      <c r="E367" s="88">
        <f>ROUND(E350*(1+H362),4)</f>
        <v>5.6843000000000004</v>
      </c>
      <c r="F367" s="79">
        <f t="shared" si="81"/>
        <v>1163373.9341845002</v>
      </c>
    </row>
    <row r="368" spans="1:8" ht="16.5" hidden="1" outlineLevel="1" thickBot="1" x14ac:dyDescent="0.3">
      <c r="A368" s="77" t="s">
        <v>12</v>
      </c>
      <c r="B368" s="78" t="s">
        <v>13</v>
      </c>
      <c r="C368" s="79">
        <v>155589300</v>
      </c>
      <c r="D368" s="80">
        <v>34639</v>
      </c>
      <c r="E368" s="88">
        <f>ROUND(E351*(1+H362),4)</f>
        <v>5.8795000000000002</v>
      </c>
      <c r="F368" s="79">
        <f t="shared" si="81"/>
        <v>4573936.4467500001</v>
      </c>
    </row>
    <row r="369" spans="1:8" ht="16.5" hidden="1" outlineLevel="1" thickBot="1" x14ac:dyDescent="0.3">
      <c r="A369" s="77" t="s">
        <v>14</v>
      </c>
      <c r="B369" s="78" t="s">
        <v>15</v>
      </c>
      <c r="C369" s="79">
        <v>57305578.299999997</v>
      </c>
      <c r="D369" s="80">
        <v>39508</v>
      </c>
      <c r="E369" s="88">
        <f>ROUND(E352*(1+H362),4)</f>
        <v>2.1190000000000002</v>
      </c>
      <c r="F369" s="79">
        <f t="shared" si="81"/>
        <v>607152.60208850005</v>
      </c>
    </row>
    <row r="370" spans="1:8" ht="16.5" hidden="1" outlineLevel="1" thickBot="1" x14ac:dyDescent="0.3">
      <c r="A370" s="77" t="s">
        <v>16</v>
      </c>
      <c r="B370" s="78" t="s">
        <v>17</v>
      </c>
      <c r="C370" s="79">
        <v>20517119.66</v>
      </c>
      <c r="D370" s="80">
        <v>41944</v>
      </c>
      <c r="E370" s="88">
        <f>ROUND(E353*(1+H362),4)</f>
        <v>1.4589000000000001</v>
      </c>
      <c r="F370" s="79">
        <f t="shared" ref="F370" si="82">F353*(1+H362)</f>
        <v>223433.81377338988</v>
      </c>
    </row>
    <row r="371" spans="1:8" ht="16.5" hidden="1" outlineLevel="1" thickBot="1" x14ac:dyDescent="0.3">
      <c r="A371" s="77" t="s">
        <v>18</v>
      </c>
      <c r="B371" s="78" t="s">
        <v>19</v>
      </c>
      <c r="C371" s="79">
        <v>332627387.68000001</v>
      </c>
      <c r="D371" s="80">
        <v>40544</v>
      </c>
      <c r="E371" s="88">
        <f>ROUND(E354*(1+H362),4)</f>
        <v>1.8234999999999999</v>
      </c>
      <c r="F371" s="79">
        <f t="shared" ref="F371:F374" si="83">C371*E371*0.5%</f>
        <v>3032730.2071723999</v>
      </c>
    </row>
    <row r="372" spans="1:8" ht="16.5" hidden="1" outlineLevel="1" thickBot="1" x14ac:dyDescent="0.3">
      <c r="A372" s="77" t="s">
        <v>18</v>
      </c>
      <c r="B372" s="78" t="s">
        <v>20</v>
      </c>
      <c r="C372" s="79">
        <v>110392946.98999999</v>
      </c>
      <c r="D372" s="80">
        <v>40695</v>
      </c>
      <c r="E372" s="88">
        <f>ROUND(E355*(1+H362),4)</f>
        <v>1.7703</v>
      </c>
      <c r="F372" s="79">
        <f t="shared" si="83"/>
        <v>977143.17028198496</v>
      </c>
    </row>
    <row r="373" spans="1:8" ht="16.5" hidden="1" outlineLevel="1" thickBot="1" x14ac:dyDescent="0.3">
      <c r="A373" s="77" t="s">
        <v>21</v>
      </c>
      <c r="B373" s="78" t="s">
        <v>22</v>
      </c>
      <c r="C373" s="79">
        <v>69772006.579999998</v>
      </c>
      <c r="D373" s="80">
        <v>34608</v>
      </c>
      <c r="E373" s="88">
        <f>ROUND(E356*(1+H362),4)</f>
        <v>6.0449000000000002</v>
      </c>
      <c r="F373" s="79">
        <f t="shared" si="83"/>
        <v>2108824.01287721</v>
      </c>
    </row>
    <row r="374" spans="1:8" ht="16.5" hidden="1" outlineLevel="1" thickBot="1" x14ac:dyDescent="0.3">
      <c r="A374" s="77" t="s">
        <v>23</v>
      </c>
      <c r="B374" s="78" t="s">
        <v>13</v>
      </c>
      <c r="C374" s="79">
        <v>176848117</v>
      </c>
      <c r="D374" s="80">
        <v>38504</v>
      </c>
      <c r="E374" s="88">
        <f>ROUND(E357*(1+H362),4)</f>
        <v>2.3744999999999998</v>
      </c>
      <c r="F374" s="79">
        <f t="shared" si="83"/>
        <v>2099629.2690824997</v>
      </c>
    </row>
    <row r="375" spans="1:8" ht="16.5" hidden="1" outlineLevel="1" thickBot="1" x14ac:dyDescent="0.3">
      <c r="A375" s="77" t="s">
        <v>24</v>
      </c>
      <c r="B375" s="78" t="s">
        <v>25</v>
      </c>
      <c r="C375" s="81" t="s">
        <v>26</v>
      </c>
      <c r="D375" s="80">
        <v>35309</v>
      </c>
      <c r="E375" s="88">
        <f>ROUND(E358*(1+H362),4)</f>
        <v>4.3574999999999999</v>
      </c>
      <c r="F375" s="79">
        <f>F358*(1+H362)</f>
        <v>223433.81377338988</v>
      </c>
    </row>
    <row r="376" spans="1:8" ht="16.5" hidden="1" outlineLevel="1" thickBot="1" x14ac:dyDescent="0.3">
      <c r="A376" s="77" t="s">
        <v>27</v>
      </c>
      <c r="B376" s="78" t="s">
        <v>28</v>
      </c>
      <c r="C376" s="79">
        <v>21664060</v>
      </c>
      <c r="D376" s="80">
        <v>42278</v>
      </c>
      <c r="E376" s="88">
        <f>ROUND(E359*(1+H362),4)</f>
        <v>1.3337000000000001</v>
      </c>
      <c r="F376" s="79">
        <f>F359*(1+H362)</f>
        <v>223433.81377338988</v>
      </c>
    </row>
    <row r="377" spans="1:8" ht="16.5" hidden="1" outlineLevel="1" thickBot="1" x14ac:dyDescent="0.3">
      <c r="A377" s="77" t="s">
        <v>29</v>
      </c>
      <c r="B377" s="78" t="s">
        <v>13</v>
      </c>
      <c r="C377" s="79">
        <v>347969175</v>
      </c>
      <c r="D377" s="80">
        <v>41974</v>
      </c>
      <c r="E377" s="88">
        <f>ROUND(E360*(1+H362),4)</f>
        <v>1.4471000000000001</v>
      </c>
      <c r="F377" s="79">
        <f t="shared" ref="F377" si="84">C377*E377*0.5%</f>
        <v>2517730.9657125003</v>
      </c>
    </row>
    <row r="378" spans="1:8" collapsed="1" x14ac:dyDescent="0.25"/>
    <row r="379" spans="1:8" ht="16.5" thickBot="1" x14ac:dyDescent="0.3">
      <c r="A379" s="92">
        <f>A362+31</f>
        <v>44479</v>
      </c>
      <c r="B379" s="93"/>
      <c r="C379" s="93"/>
      <c r="D379" s="93"/>
      <c r="E379" s="93"/>
      <c r="F379" s="93"/>
      <c r="G379" s="83">
        <f t="shared" si="76"/>
        <v>44451</v>
      </c>
      <c r="H379" s="84">
        <f>'Série Histórica IPCA'!D408/100</f>
        <v>1.1599999999999999E-2</v>
      </c>
    </row>
    <row r="380" spans="1:8" hidden="1" outlineLevel="1" x14ac:dyDescent="0.25">
      <c r="A380" s="94" t="s">
        <v>0</v>
      </c>
      <c r="B380" s="94" t="s">
        <v>1</v>
      </c>
      <c r="C380" s="94" t="s">
        <v>2</v>
      </c>
      <c r="D380" s="94" t="s">
        <v>3</v>
      </c>
      <c r="E380" s="94" t="s">
        <v>4</v>
      </c>
      <c r="F380" s="94" t="s">
        <v>5</v>
      </c>
    </row>
    <row r="381" spans="1:8" ht="16.5" hidden="1" outlineLevel="1" thickBot="1" x14ac:dyDescent="0.3">
      <c r="A381" s="95"/>
      <c r="B381" s="95"/>
      <c r="C381" s="95"/>
      <c r="D381" s="95"/>
      <c r="E381" s="95"/>
      <c r="F381" s="95"/>
    </row>
    <row r="382" spans="1:8" ht="16.5" hidden="1" outlineLevel="1" thickBot="1" x14ac:dyDescent="0.3">
      <c r="A382" s="77" t="s">
        <v>6</v>
      </c>
      <c r="B382" s="78" t="s">
        <v>7</v>
      </c>
      <c r="C382" s="79">
        <v>182522886.84</v>
      </c>
      <c r="D382" s="80">
        <v>41030</v>
      </c>
      <c r="E382" s="88">
        <f>ROUND(E365*(1+H379),4)</f>
        <v>1.7082999999999999</v>
      </c>
      <c r="F382" s="79">
        <f>C382*E382*0.5%</f>
        <v>1559019.23794386</v>
      </c>
    </row>
    <row r="383" spans="1:8" ht="16.5" hidden="1" outlineLevel="1" thickBot="1" x14ac:dyDescent="0.3">
      <c r="A383" s="77" t="s">
        <v>8</v>
      </c>
      <c r="B383" s="78" t="s">
        <v>9</v>
      </c>
      <c r="C383" s="79">
        <v>78875980</v>
      </c>
      <c r="D383" s="80">
        <v>42125</v>
      </c>
      <c r="E383" s="88">
        <f>ROUND(E366*(1+H379),4)</f>
        <v>1.3898999999999999</v>
      </c>
      <c r="F383" s="79">
        <f t="shared" ref="F383:F386" si="85">C383*E383*0.5%</f>
        <v>548148.62300999998</v>
      </c>
    </row>
    <row r="384" spans="1:8" ht="16.5" hidden="1" outlineLevel="1" thickBot="1" x14ac:dyDescent="0.3">
      <c r="A384" s="77" t="s">
        <v>10</v>
      </c>
      <c r="B384" s="78" t="s">
        <v>11</v>
      </c>
      <c r="C384" s="79">
        <v>40932883</v>
      </c>
      <c r="D384" s="80">
        <v>34700</v>
      </c>
      <c r="E384" s="88">
        <f>ROUND(E367*(1+H379),4)</f>
        <v>5.7502000000000004</v>
      </c>
      <c r="F384" s="79">
        <f t="shared" si="85"/>
        <v>1176861.3191330002</v>
      </c>
    </row>
    <row r="385" spans="1:8" ht="16.5" hidden="1" outlineLevel="1" thickBot="1" x14ac:dyDescent="0.3">
      <c r="A385" s="77" t="s">
        <v>12</v>
      </c>
      <c r="B385" s="78" t="s">
        <v>13</v>
      </c>
      <c r="C385" s="79">
        <v>155589300</v>
      </c>
      <c r="D385" s="80">
        <v>34639</v>
      </c>
      <c r="E385" s="88">
        <f>ROUND(E368*(1+H379),4)</f>
        <v>5.9477000000000002</v>
      </c>
      <c r="F385" s="79">
        <f t="shared" si="85"/>
        <v>4626992.39805</v>
      </c>
    </row>
    <row r="386" spans="1:8" ht="16.5" hidden="1" outlineLevel="1" thickBot="1" x14ac:dyDescent="0.3">
      <c r="A386" s="77" t="s">
        <v>14</v>
      </c>
      <c r="B386" s="78" t="s">
        <v>15</v>
      </c>
      <c r="C386" s="79">
        <v>57305578.299999997</v>
      </c>
      <c r="D386" s="80">
        <v>39508</v>
      </c>
      <c r="E386" s="88">
        <f>ROUND(E369*(1+H379),4)</f>
        <v>2.1436000000000002</v>
      </c>
      <c r="F386" s="79">
        <f t="shared" si="85"/>
        <v>614201.18821940001</v>
      </c>
    </row>
    <row r="387" spans="1:8" ht="16.5" hidden="1" outlineLevel="1" thickBot="1" x14ac:dyDescent="0.3">
      <c r="A387" s="77" t="s">
        <v>16</v>
      </c>
      <c r="B387" s="78" t="s">
        <v>17</v>
      </c>
      <c r="C387" s="79">
        <v>20517119.66</v>
      </c>
      <c r="D387" s="80">
        <v>41944</v>
      </c>
      <c r="E387" s="88">
        <f>ROUND(E370*(1+H379),4)</f>
        <v>1.4758</v>
      </c>
      <c r="F387" s="79">
        <f t="shared" ref="F387" si="86">F370*(1+H379)</f>
        <v>226025.64601316123</v>
      </c>
    </row>
    <row r="388" spans="1:8" ht="16.5" hidden="1" outlineLevel="1" thickBot="1" x14ac:dyDescent="0.3">
      <c r="A388" s="77" t="s">
        <v>18</v>
      </c>
      <c r="B388" s="78" t="s">
        <v>19</v>
      </c>
      <c r="C388" s="79">
        <v>332627387.68000001</v>
      </c>
      <c r="D388" s="80">
        <v>40544</v>
      </c>
      <c r="E388" s="88">
        <f>ROUND(E371*(1+H379),4)</f>
        <v>1.8447</v>
      </c>
      <c r="F388" s="79">
        <f t="shared" ref="F388:F391" si="87">C388*E388*0.5%</f>
        <v>3067988.7102664798</v>
      </c>
    </row>
    <row r="389" spans="1:8" ht="16.5" hidden="1" outlineLevel="1" thickBot="1" x14ac:dyDescent="0.3">
      <c r="A389" s="77" t="s">
        <v>18</v>
      </c>
      <c r="B389" s="78" t="s">
        <v>20</v>
      </c>
      <c r="C389" s="79">
        <v>110392946.98999999</v>
      </c>
      <c r="D389" s="80">
        <v>40695</v>
      </c>
      <c r="E389" s="88">
        <f>ROUND(E372*(1+H379),4)</f>
        <v>1.7907999999999999</v>
      </c>
      <c r="F389" s="79">
        <f t="shared" si="87"/>
        <v>988458.44734845997</v>
      </c>
    </row>
    <row r="390" spans="1:8" ht="16.5" hidden="1" outlineLevel="1" thickBot="1" x14ac:dyDescent="0.3">
      <c r="A390" s="77" t="s">
        <v>21</v>
      </c>
      <c r="B390" s="78" t="s">
        <v>22</v>
      </c>
      <c r="C390" s="79">
        <v>69772006.579999998</v>
      </c>
      <c r="D390" s="80">
        <v>34608</v>
      </c>
      <c r="E390" s="88">
        <f>ROUND(E373*(1+H379),4)</f>
        <v>6.1150000000000002</v>
      </c>
      <c r="F390" s="79">
        <f t="shared" si="87"/>
        <v>2133279.1011835001</v>
      </c>
    </row>
    <row r="391" spans="1:8" ht="16.5" hidden="1" outlineLevel="1" thickBot="1" x14ac:dyDescent="0.3">
      <c r="A391" s="77" t="s">
        <v>23</v>
      </c>
      <c r="B391" s="78" t="s">
        <v>13</v>
      </c>
      <c r="C391" s="79">
        <v>176848117</v>
      </c>
      <c r="D391" s="80">
        <v>38504</v>
      </c>
      <c r="E391" s="88">
        <f>ROUND(E374*(1+H379),4)</f>
        <v>2.4020000000000001</v>
      </c>
      <c r="F391" s="79">
        <f t="shared" si="87"/>
        <v>2123945.8851700001</v>
      </c>
    </row>
    <row r="392" spans="1:8" ht="16.5" hidden="1" outlineLevel="1" thickBot="1" x14ac:dyDescent="0.3">
      <c r="A392" s="77" t="s">
        <v>24</v>
      </c>
      <c r="B392" s="78" t="s">
        <v>25</v>
      </c>
      <c r="C392" s="81" t="s">
        <v>26</v>
      </c>
      <c r="D392" s="80">
        <v>35309</v>
      </c>
      <c r="E392" s="88">
        <f>ROUND(E375*(1+H379),4)</f>
        <v>4.4080000000000004</v>
      </c>
      <c r="F392" s="79">
        <f>F375*(1+H379)</f>
        <v>226025.64601316123</v>
      </c>
    </row>
    <row r="393" spans="1:8" ht="16.5" hidden="1" outlineLevel="1" thickBot="1" x14ac:dyDescent="0.3">
      <c r="A393" s="77" t="s">
        <v>27</v>
      </c>
      <c r="B393" s="78" t="s">
        <v>28</v>
      </c>
      <c r="C393" s="79">
        <v>21664060</v>
      </c>
      <c r="D393" s="80">
        <v>42278</v>
      </c>
      <c r="E393" s="88">
        <f>ROUND(E376*(1+H379),4)</f>
        <v>1.3492</v>
      </c>
      <c r="F393" s="79">
        <f>F376*(1+H379)</f>
        <v>226025.64601316123</v>
      </c>
    </row>
    <row r="394" spans="1:8" ht="16.5" hidden="1" outlineLevel="1" thickBot="1" x14ac:dyDescent="0.3">
      <c r="A394" s="77" t="s">
        <v>29</v>
      </c>
      <c r="B394" s="78" t="s">
        <v>13</v>
      </c>
      <c r="C394" s="79">
        <v>347969175</v>
      </c>
      <c r="D394" s="80">
        <v>41974</v>
      </c>
      <c r="E394" s="88">
        <f>ROUND(E377*(1+H379),4)</f>
        <v>1.4639</v>
      </c>
      <c r="F394" s="79">
        <f t="shared" ref="F394" si="88">C394*E394*0.5%</f>
        <v>2546960.3764124997</v>
      </c>
    </row>
    <row r="395" spans="1:8" collapsed="1" x14ac:dyDescent="0.25"/>
    <row r="396" spans="1:8" ht="16.5" thickBot="1" x14ac:dyDescent="0.3">
      <c r="A396" s="92">
        <f>A379+31</f>
        <v>44510</v>
      </c>
      <c r="B396" s="93"/>
      <c r="C396" s="93"/>
      <c r="D396" s="93"/>
      <c r="E396" s="93"/>
      <c r="F396" s="93"/>
      <c r="G396" s="83">
        <f t="shared" si="76"/>
        <v>44482</v>
      </c>
      <c r="H396" s="84">
        <f>'Série Histórica IPCA'!D409/100</f>
        <v>1.2500000000000001E-2</v>
      </c>
    </row>
    <row r="397" spans="1:8" hidden="1" outlineLevel="1" x14ac:dyDescent="0.25">
      <c r="A397" s="94" t="s">
        <v>0</v>
      </c>
      <c r="B397" s="94" t="s">
        <v>1</v>
      </c>
      <c r="C397" s="94" t="s">
        <v>2</v>
      </c>
      <c r="D397" s="94" t="s">
        <v>3</v>
      </c>
      <c r="E397" s="94" t="s">
        <v>4</v>
      </c>
      <c r="F397" s="94" t="s">
        <v>5</v>
      </c>
    </row>
    <row r="398" spans="1:8" ht="16.5" hidden="1" outlineLevel="1" thickBot="1" x14ac:dyDescent="0.3">
      <c r="A398" s="95"/>
      <c r="B398" s="95"/>
      <c r="C398" s="95"/>
      <c r="D398" s="95"/>
      <c r="E398" s="95"/>
      <c r="F398" s="95"/>
    </row>
    <row r="399" spans="1:8" ht="16.5" hidden="1" outlineLevel="1" thickBot="1" x14ac:dyDescent="0.3">
      <c r="A399" s="77" t="s">
        <v>6</v>
      </c>
      <c r="B399" s="78" t="s">
        <v>7</v>
      </c>
      <c r="C399" s="79">
        <v>182522886.84</v>
      </c>
      <c r="D399" s="80">
        <v>41030</v>
      </c>
      <c r="E399" s="88">
        <f>ROUND(E382*(1+H396),4)</f>
        <v>1.7297</v>
      </c>
      <c r="F399" s="79">
        <f>C399*E399*0.5%</f>
        <v>1578549.18683574</v>
      </c>
    </row>
    <row r="400" spans="1:8" ht="16.5" hidden="1" outlineLevel="1" thickBot="1" x14ac:dyDescent="0.3">
      <c r="A400" s="77" t="s">
        <v>8</v>
      </c>
      <c r="B400" s="78" t="s">
        <v>9</v>
      </c>
      <c r="C400" s="79">
        <v>78875980</v>
      </c>
      <c r="D400" s="80">
        <v>42125</v>
      </c>
      <c r="E400" s="88">
        <f>ROUND(E383*(1+H396),4)</f>
        <v>1.4073</v>
      </c>
      <c r="F400" s="79">
        <f t="shared" ref="F400:F403" si="89">C400*E400*0.5%</f>
        <v>555010.83327000006</v>
      </c>
    </row>
    <row r="401" spans="1:8" ht="16.5" hidden="1" outlineLevel="1" thickBot="1" x14ac:dyDescent="0.3">
      <c r="A401" s="77" t="s">
        <v>10</v>
      </c>
      <c r="B401" s="78" t="s">
        <v>11</v>
      </c>
      <c r="C401" s="79">
        <v>40932883</v>
      </c>
      <c r="D401" s="80">
        <v>34700</v>
      </c>
      <c r="E401" s="88">
        <f>ROUND(E384*(1+H396),4)</f>
        <v>5.8220999999999998</v>
      </c>
      <c r="F401" s="79">
        <f t="shared" si="89"/>
        <v>1191576.6905715</v>
      </c>
    </row>
    <row r="402" spans="1:8" ht="16.5" hidden="1" outlineLevel="1" thickBot="1" x14ac:dyDescent="0.3">
      <c r="A402" s="77" t="s">
        <v>12</v>
      </c>
      <c r="B402" s="78" t="s">
        <v>13</v>
      </c>
      <c r="C402" s="79">
        <v>155589300</v>
      </c>
      <c r="D402" s="80">
        <v>34639</v>
      </c>
      <c r="E402" s="88">
        <f>ROUND(E385*(1+H396),4)</f>
        <v>6.0220000000000002</v>
      </c>
      <c r="F402" s="79">
        <f t="shared" si="89"/>
        <v>4684793.8229999999</v>
      </c>
    </row>
    <row r="403" spans="1:8" ht="16.5" hidden="1" outlineLevel="1" thickBot="1" x14ac:dyDescent="0.3">
      <c r="A403" s="77" t="s">
        <v>14</v>
      </c>
      <c r="B403" s="78" t="s">
        <v>15</v>
      </c>
      <c r="C403" s="79">
        <v>57305578.299999997</v>
      </c>
      <c r="D403" s="80">
        <v>39508</v>
      </c>
      <c r="E403" s="88">
        <f>ROUND(E386*(1+H396),4)</f>
        <v>2.1703999999999999</v>
      </c>
      <c r="F403" s="79">
        <f t="shared" si="89"/>
        <v>621880.13571159996</v>
      </c>
    </row>
    <row r="404" spans="1:8" ht="16.5" hidden="1" outlineLevel="1" thickBot="1" x14ac:dyDescent="0.3">
      <c r="A404" s="77" t="s">
        <v>16</v>
      </c>
      <c r="B404" s="78" t="s">
        <v>17</v>
      </c>
      <c r="C404" s="79">
        <v>20517119.66</v>
      </c>
      <c r="D404" s="80">
        <v>41944</v>
      </c>
      <c r="E404" s="88">
        <f>ROUND(E387*(1+H396),4)</f>
        <v>1.4942</v>
      </c>
      <c r="F404" s="79">
        <f t="shared" ref="F404" si="90">F387*(1+H396)</f>
        <v>228850.96658832574</v>
      </c>
    </row>
    <row r="405" spans="1:8" ht="16.5" hidden="1" outlineLevel="1" thickBot="1" x14ac:dyDescent="0.3">
      <c r="A405" s="77" t="s">
        <v>18</v>
      </c>
      <c r="B405" s="78" t="s">
        <v>19</v>
      </c>
      <c r="C405" s="79">
        <v>332627387.68000001</v>
      </c>
      <c r="D405" s="80">
        <v>40544</v>
      </c>
      <c r="E405" s="88">
        <f>ROUND(E388*(1+H396),4)</f>
        <v>1.8677999999999999</v>
      </c>
      <c r="F405" s="79">
        <f t="shared" ref="F405:F408" si="91">C405*E405*0.5%</f>
        <v>3106407.1735435198</v>
      </c>
    </row>
    <row r="406" spans="1:8" ht="16.5" hidden="1" outlineLevel="1" thickBot="1" x14ac:dyDescent="0.3">
      <c r="A406" s="77" t="s">
        <v>18</v>
      </c>
      <c r="B406" s="78" t="s">
        <v>20</v>
      </c>
      <c r="C406" s="79">
        <v>110392946.98999999</v>
      </c>
      <c r="D406" s="80">
        <v>40695</v>
      </c>
      <c r="E406" s="88">
        <f>ROUND(E389*(1+H396),4)</f>
        <v>1.8131999999999999</v>
      </c>
      <c r="F406" s="79">
        <f t="shared" si="91"/>
        <v>1000822.4574113399</v>
      </c>
    </row>
    <row r="407" spans="1:8" ht="16.5" hidden="1" outlineLevel="1" thickBot="1" x14ac:dyDescent="0.3">
      <c r="A407" s="77" t="s">
        <v>21</v>
      </c>
      <c r="B407" s="78" t="s">
        <v>22</v>
      </c>
      <c r="C407" s="79">
        <v>69772006.579999998</v>
      </c>
      <c r="D407" s="80">
        <v>34608</v>
      </c>
      <c r="E407" s="88">
        <f>ROUND(E390*(1+H396),4)</f>
        <v>6.1913999999999998</v>
      </c>
      <c r="F407" s="79">
        <f t="shared" si="91"/>
        <v>2159932.0076970598</v>
      </c>
    </row>
    <row r="408" spans="1:8" ht="16.5" hidden="1" outlineLevel="1" thickBot="1" x14ac:dyDescent="0.3">
      <c r="A408" s="77" t="s">
        <v>23</v>
      </c>
      <c r="B408" s="78" t="s">
        <v>13</v>
      </c>
      <c r="C408" s="79">
        <v>176848117</v>
      </c>
      <c r="D408" s="80">
        <v>38504</v>
      </c>
      <c r="E408" s="88">
        <f>ROUND(E391*(1+H396),4)</f>
        <v>2.4319999999999999</v>
      </c>
      <c r="F408" s="79">
        <f t="shared" si="91"/>
        <v>2150473.1027199998</v>
      </c>
    </row>
    <row r="409" spans="1:8" ht="16.5" hidden="1" outlineLevel="1" thickBot="1" x14ac:dyDescent="0.3">
      <c r="A409" s="77" t="s">
        <v>24</v>
      </c>
      <c r="B409" s="78" t="s">
        <v>25</v>
      </c>
      <c r="C409" s="81" t="s">
        <v>26</v>
      </c>
      <c r="D409" s="80">
        <v>35309</v>
      </c>
      <c r="E409" s="88">
        <f>ROUND(E392*(1+H396),4)</f>
        <v>4.4630999999999998</v>
      </c>
      <c r="F409" s="79">
        <f>F392*(1+H396)</f>
        <v>228850.96658832574</v>
      </c>
    </row>
    <row r="410" spans="1:8" ht="16.5" hidden="1" outlineLevel="1" thickBot="1" x14ac:dyDescent="0.3">
      <c r="A410" s="77" t="s">
        <v>27</v>
      </c>
      <c r="B410" s="78" t="s">
        <v>28</v>
      </c>
      <c r="C410" s="79">
        <v>21664060</v>
      </c>
      <c r="D410" s="80">
        <v>42278</v>
      </c>
      <c r="E410" s="88">
        <f>ROUND(E393*(1+H396),4)</f>
        <v>1.3661000000000001</v>
      </c>
      <c r="F410" s="79">
        <f>F393*(1+H396)</f>
        <v>228850.96658832574</v>
      </c>
    </row>
    <row r="411" spans="1:8" ht="16.5" hidden="1" outlineLevel="1" thickBot="1" x14ac:dyDescent="0.3">
      <c r="A411" s="77" t="s">
        <v>29</v>
      </c>
      <c r="B411" s="78" t="s">
        <v>13</v>
      </c>
      <c r="C411" s="79">
        <v>347969175</v>
      </c>
      <c r="D411" s="80">
        <v>41974</v>
      </c>
      <c r="E411" s="88">
        <f>ROUND(E394*(1+H396),4)</f>
        <v>1.4822</v>
      </c>
      <c r="F411" s="79">
        <f t="shared" ref="F411" si="92">C411*E411*0.5%</f>
        <v>2578799.555925</v>
      </c>
    </row>
    <row r="412" spans="1:8" collapsed="1" x14ac:dyDescent="0.25"/>
    <row r="413" spans="1:8" ht="16.5" thickBot="1" x14ac:dyDescent="0.3">
      <c r="A413" s="92">
        <f>A396+31</f>
        <v>44541</v>
      </c>
      <c r="B413" s="93"/>
      <c r="C413" s="93"/>
      <c r="D413" s="93"/>
      <c r="E413" s="93"/>
      <c r="F413" s="93"/>
      <c r="G413" s="83">
        <f t="shared" ref="G413:G464" si="93">G396+31</f>
        <v>44513</v>
      </c>
      <c r="H413" s="84">
        <f>'Série Histórica IPCA'!D410/100</f>
        <v>9.4999999999999998E-3</v>
      </c>
    </row>
    <row r="414" spans="1:8" hidden="1" outlineLevel="1" x14ac:dyDescent="0.25">
      <c r="A414" s="94" t="s">
        <v>0</v>
      </c>
      <c r="B414" s="94" t="s">
        <v>1</v>
      </c>
      <c r="C414" s="94" t="s">
        <v>2</v>
      </c>
      <c r="D414" s="94" t="s">
        <v>3</v>
      </c>
      <c r="E414" s="94" t="s">
        <v>4</v>
      </c>
      <c r="F414" s="94" t="s">
        <v>5</v>
      </c>
    </row>
    <row r="415" spans="1:8" ht="16.5" hidden="1" outlineLevel="1" thickBot="1" x14ac:dyDescent="0.3">
      <c r="A415" s="95"/>
      <c r="B415" s="95"/>
      <c r="C415" s="95"/>
      <c r="D415" s="95"/>
      <c r="E415" s="95"/>
      <c r="F415" s="95"/>
    </row>
    <row r="416" spans="1:8" ht="16.5" hidden="1" outlineLevel="1" thickBot="1" x14ac:dyDescent="0.3">
      <c r="A416" s="77" t="s">
        <v>6</v>
      </c>
      <c r="B416" s="78" t="s">
        <v>7</v>
      </c>
      <c r="C416" s="79">
        <v>182522886.84</v>
      </c>
      <c r="D416" s="80">
        <v>41030</v>
      </c>
      <c r="E416" s="88">
        <f>ROUND(E399*(1+H413),4)</f>
        <v>1.7461</v>
      </c>
      <c r="F416" s="79">
        <f>C416*E416*0.5%</f>
        <v>1593516.0635566199</v>
      </c>
    </row>
    <row r="417" spans="1:8" ht="16.5" hidden="1" outlineLevel="1" thickBot="1" x14ac:dyDescent="0.3">
      <c r="A417" s="77" t="s">
        <v>8</v>
      </c>
      <c r="B417" s="78" t="s">
        <v>9</v>
      </c>
      <c r="C417" s="79">
        <v>78875980</v>
      </c>
      <c r="D417" s="80">
        <v>42125</v>
      </c>
      <c r="E417" s="88">
        <f>ROUND(E400*(1+H413),4)</f>
        <v>1.4207000000000001</v>
      </c>
      <c r="F417" s="79">
        <f t="shared" ref="F417:F420" si="94">C417*E417*0.5%</f>
        <v>560295.52393000002</v>
      </c>
    </row>
    <row r="418" spans="1:8" ht="16.5" hidden="1" outlineLevel="1" thickBot="1" x14ac:dyDescent="0.3">
      <c r="A418" s="77" t="s">
        <v>10</v>
      </c>
      <c r="B418" s="78" t="s">
        <v>11</v>
      </c>
      <c r="C418" s="79">
        <v>40932883</v>
      </c>
      <c r="D418" s="80">
        <v>34700</v>
      </c>
      <c r="E418" s="88">
        <f>ROUND(E401*(1+H413),4)</f>
        <v>5.8773999999999997</v>
      </c>
      <c r="F418" s="79">
        <f t="shared" si="94"/>
        <v>1202894.6327210001</v>
      </c>
    </row>
    <row r="419" spans="1:8" ht="16.5" hidden="1" outlineLevel="1" thickBot="1" x14ac:dyDescent="0.3">
      <c r="A419" s="77" t="s">
        <v>12</v>
      </c>
      <c r="B419" s="78" t="s">
        <v>13</v>
      </c>
      <c r="C419" s="79">
        <v>155589300</v>
      </c>
      <c r="D419" s="80">
        <v>34639</v>
      </c>
      <c r="E419" s="88">
        <f>ROUND(E402*(1+H413),4)</f>
        <v>6.0792000000000002</v>
      </c>
      <c r="F419" s="79">
        <f t="shared" si="94"/>
        <v>4729292.3628000002</v>
      </c>
    </row>
    <row r="420" spans="1:8" ht="16.5" hidden="1" outlineLevel="1" thickBot="1" x14ac:dyDescent="0.3">
      <c r="A420" s="77" t="s">
        <v>14</v>
      </c>
      <c r="B420" s="78" t="s">
        <v>15</v>
      </c>
      <c r="C420" s="79">
        <v>57305578.299999997</v>
      </c>
      <c r="D420" s="80">
        <v>39508</v>
      </c>
      <c r="E420" s="88">
        <f>ROUND(E403*(1+H413),4)</f>
        <v>2.1909999999999998</v>
      </c>
      <c r="F420" s="79">
        <f t="shared" si="94"/>
        <v>627782.61027649988</v>
      </c>
    </row>
    <row r="421" spans="1:8" ht="16.5" hidden="1" outlineLevel="1" thickBot="1" x14ac:dyDescent="0.3">
      <c r="A421" s="77" t="s">
        <v>16</v>
      </c>
      <c r="B421" s="78" t="s">
        <v>17</v>
      </c>
      <c r="C421" s="79">
        <v>20517119.66</v>
      </c>
      <c r="D421" s="80">
        <v>41944</v>
      </c>
      <c r="E421" s="88">
        <f>ROUND(E404*(1+H413),4)</f>
        <v>1.5084</v>
      </c>
      <c r="F421" s="79">
        <f t="shared" ref="F421" si="95">F404*(1+H413)</f>
        <v>231025.05077091485</v>
      </c>
    </row>
    <row r="422" spans="1:8" ht="16.5" hidden="1" outlineLevel="1" thickBot="1" x14ac:dyDescent="0.3">
      <c r="A422" s="77" t="s">
        <v>18</v>
      </c>
      <c r="B422" s="78" t="s">
        <v>19</v>
      </c>
      <c r="C422" s="79">
        <v>332627387.68000001</v>
      </c>
      <c r="D422" s="80">
        <v>40544</v>
      </c>
      <c r="E422" s="88">
        <f>ROUND(E405*(1+H413),4)</f>
        <v>1.8855</v>
      </c>
      <c r="F422" s="79">
        <f t="shared" ref="F422:F425" si="96">C422*E422*0.5%</f>
        <v>3135844.6973531996</v>
      </c>
    </row>
    <row r="423" spans="1:8" ht="16.5" hidden="1" outlineLevel="1" thickBot="1" x14ac:dyDescent="0.3">
      <c r="A423" s="77" t="s">
        <v>18</v>
      </c>
      <c r="B423" s="78" t="s">
        <v>20</v>
      </c>
      <c r="C423" s="79">
        <v>110392946.98999999</v>
      </c>
      <c r="D423" s="80">
        <v>40695</v>
      </c>
      <c r="E423" s="88">
        <f>ROUND(E406*(1+H413),4)</f>
        <v>1.8304</v>
      </c>
      <c r="F423" s="79">
        <f t="shared" si="96"/>
        <v>1010316.2508524799</v>
      </c>
    </row>
    <row r="424" spans="1:8" ht="16.5" hidden="1" outlineLevel="1" thickBot="1" x14ac:dyDescent="0.3">
      <c r="A424" s="77" t="s">
        <v>21</v>
      </c>
      <c r="B424" s="78" t="s">
        <v>22</v>
      </c>
      <c r="C424" s="79">
        <v>69772006.579999998</v>
      </c>
      <c r="D424" s="80">
        <v>34608</v>
      </c>
      <c r="E424" s="88">
        <f>ROUND(E407*(1+H413),4)</f>
        <v>6.2502000000000004</v>
      </c>
      <c r="F424" s="79">
        <f t="shared" si="96"/>
        <v>2180444.9776315801</v>
      </c>
    </row>
    <row r="425" spans="1:8" ht="16.5" hidden="1" outlineLevel="1" thickBot="1" x14ac:dyDescent="0.3">
      <c r="A425" s="77" t="s">
        <v>23</v>
      </c>
      <c r="B425" s="78" t="s">
        <v>13</v>
      </c>
      <c r="C425" s="79">
        <v>176848117</v>
      </c>
      <c r="D425" s="80">
        <v>38504</v>
      </c>
      <c r="E425" s="88">
        <f>ROUND(E408*(1+H413),4)</f>
        <v>2.4550999999999998</v>
      </c>
      <c r="F425" s="79">
        <f t="shared" si="96"/>
        <v>2170899.0602334999</v>
      </c>
    </row>
    <row r="426" spans="1:8" ht="16.5" hidden="1" outlineLevel="1" thickBot="1" x14ac:dyDescent="0.3">
      <c r="A426" s="77" t="s">
        <v>24</v>
      </c>
      <c r="B426" s="78" t="s">
        <v>25</v>
      </c>
      <c r="C426" s="81" t="s">
        <v>26</v>
      </c>
      <c r="D426" s="80">
        <v>35309</v>
      </c>
      <c r="E426" s="88">
        <f>ROUND(E409*(1+H413),4)</f>
        <v>4.5054999999999996</v>
      </c>
      <c r="F426" s="79">
        <f>F409*(1+H413)</f>
        <v>231025.05077091485</v>
      </c>
    </row>
    <row r="427" spans="1:8" ht="16.5" hidden="1" outlineLevel="1" thickBot="1" x14ac:dyDescent="0.3">
      <c r="A427" s="77" t="s">
        <v>27</v>
      </c>
      <c r="B427" s="78" t="s">
        <v>28</v>
      </c>
      <c r="C427" s="79">
        <v>21664060</v>
      </c>
      <c r="D427" s="80">
        <v>42278</v>
      </c>
      <c r="E427" s="88">
        <f>ROUND(E410*(1+H413),4)</f>
        <v>1.3791</v>
      </c>
      <c r="F427" s="79">
        <f>F410*(1+H413)</f>
        <v>231025.05077091485</v>
      </c>
    </row>
    <row r="428" spans="1:8" ht="16.5" hidden="1" outlineLevel="1" thickBot="1" x14ac:dyDescent="0.3">
      <c r="A428" s="77" t="s">
        <v>29</v>
      </c>
      <c r="B428" s="78" t="s">
        <v>13</v>
      </c>
      <c r="C428" s="79">
        <v>347969175</v>
      </c>
      <c r="D428" s="80">
        <v>41974</v>
      </c>
      <c r="E428" s="88">
        <f>ROUND(E411*(1+H413),4)</f>
        <v>1.4963</v>
      </c>
      <c r="F428" s="79">
        <f t="shared" ref="F428" si="97">C428*E428*0.5%</f>
        <v>2603331.3827625001</v>
      </c>
    </row>
    <row r="429" spans="1:8" collapsed="1" x14ac:dyDescent="0.25"/>
    <row r="430" spans="1:8" ht="16.5" thickBot="1" x14ac:dyDescent="0.3">
      <c r="A430" s="92">
        <f>A413+31</f>
        <v>44572</v>
      </c>
      <c r="B430" s="93"/>
      <c r="C430" s="93"/>
      <c r="D430" s="93"/>
      <c r="E430" s="93"/>
      <c r="F430" s="93"/>
      <c r="G430" s="83">
        <f t="shared" si="93"/>
        <v>44544</v>
      </c>
      <c r="H430" s="84">
        <f>'Série Histórica IPCA'!D411/100</f>
        <v>7.3000000000000001E-3</v>
      </c>
    </row>
    <row r="431" spans="1:8" hidden="1" outlineLevel="1" x14ac:dyDescent="0.25">
      <c r="A431" s="94" t="s">
        <v>0</v>
      </c>
      <c r="B431" s="94" t="s">
        <v>1</v>
      </c>
      <c r="C431" s="94" t="s">
        <v>2</v>
      </c>
      <c r="D431" s="94" t="s">
        <v>3</v>
      </c>
      <c r="E431" s="94" t="s">
        <v>4</v>
      </c>
      <c r="F431" s="94" t="s">
        <v>5</v>
      </c>
    </row>
    <row r="432" spans="1:8" ht="16.5" hidden="1" outlineLevel="1" thickBot="1" x14ac:dyDescent="0.3">
      <c r="A432" s="95"/>
      <c r="B432" s="95"/>
      <c r="C432" s="95"/>
      <c r="D432" s="95"/>
      <c r="E432" s="95"/>
      <c r="F432" s="95"/>
    </row>
    <row r="433" spans="1:8" ht="16.5" hidden="1" outlineLevel="1" thickBot="1" x14ac:dyDescent="0.3">
      <c r="A433" s="77" t="s">
        <v>6</v>
      </c>
      <c r="B433" s="78" t="s">
        <v>7</v>
      </c>
      <c r="C433" s="79">
        <v>182522886.84</v>
      </c>
      <c r="D433" s="80">
        <v>41030</v>
      </c>
      <c r="E433" s="88">
        <f>ROUND(E416*(1+H430),4)</f>
        <v>1.7587999999999999</v>
      </c>
      <c r="F433" s="79">
        <f>C433*E433*0.5%</f>
        <v>1605106.2668709601</v>
      </c>
    </row>
    <row r="434" spans="1:8" ht="16.5" hidden="1" outlineLevel="1" thickBot="1" x14ac:dyDescent="0.3">
      <c r="A434" s="77" t="s">
        <v>8</v>
      </c>
      <c r="B434" s="78" t="s">
        <v>9</v>
      </c>
      <c r="C434" s="79">
        <v>78875980</v>
      </c>
      <c r="D434" s="80">
        <v>42125</v>
      </c>
      <c r="E434" s="88">
        <f>ROUND(E417*(1+H430),4)</f>
        <v>1.4311</v>
      </c>
      <c r="F434" s="79">
        <f t="shared" ref="F434:F437" si="98">C434*E434*0.5%</f>
        <v>564397.07489000005</v>
      </c>
    </row>
    <row r="435" spans="1:8" ht="16.5" hidden="1" outlineLevel="1" thickBot="1" x14ac:dyDescent="0.3">
      <c r="A435" s="77" t="s">
        <v>10</v>
      </c>
      <c r="B435" s="78" t="s">
        <v>11</v>
      </c>
      <c r="C435" s="79">
        <v>40932883</v>
      </c>
      <c r="D435" s="80">
        <v>34700</v>
      </c>
      <c r="E435" s="88">
        <f>ROUND(E418*(1+H430),4)</f>
        <v>5.9203000000000001</v>
      </c>
      <c r="F435" s="79">
        <f t="shared" si="98"/>
        <v>1211674.7361245002</v>
      </c>
    </row>
    <row r="436" spans="1:8" ht="16.5" hidden="1" outlineLevel="1" thickBot="1" x14ac:dyDescent="0.3">
      <c r="A436" s="77" t="s">
        <v>12</v>
      </c>
      <c r="B436" s="78" t="s">
        <v>13</v>
      </c>
      <c r="C436" s="79">
        <v>155589300</v>
      </c>
      <c r="D436" s="80">
        <v>34639</v>
      </c>
      <c r="E436" s="88">
        <f>ROUND(E419*(1+H430),4)</f>
        <v>6.1235999999999997</v>
      </c>
      <c r="F436" s="79">
        <f t="shared" si="98"/>
        <v>4763833.1873999992</v>
      </c>
    </row>
    <row r="437" spans="1:8" ht="16.5" hidden="1" outlineLevel="1" thickBot="1" x14ac:dyDescent="0.3">
      <c r="A437" s="77" t="s">
        <v>14</v>
      </c>
      <c r="B437" s="78" t="s">
        <v>15</v>
      </c>
      <c r="C437" s="79">
        <v>57305578.299999997</v>
      </c>
      <c r="D437" s="80">
        <v>39508</v>
      </c>
      <c r="E437" s="88">
        <f>ROUND(E420*(1+H430),4)</f>
        <v>2.2069999999999999</v>
      </c>
      <c r="F437" s="79">
        <f t="shared" si="98"/>
        <v>632367.05654049991</v>
      </c>
    </row>
    <row r="438" spans="1:8" ht="16.5" hidden="1" outlineLevel="1" thickBot="1" x14ac:dyDescent="0.3">
      <c r="A438" s="77" t="s">
        <v>16</v>
      </c>
      <c r="B438" s="78" t="s">
        <v>17</v>
      </c>
      <c r="C438" s="79">
        <v>20517119.66</v>
      </c>
      <c r="D438" s="80">
        <v>41944</v>
      </c>
      <c r="E438" s="88">
        <f>ROUND(E421*(1+H430),4)</f>
        <v>1.5194000000000001</v>
      </c>
      <c r="F438" s="79">
        <f t="shared" ref="F438" si="99">F421*(1+H430)</f>
        <v>232711.53364154254</v>
      </c>
    </row>
    <row r="439" spans="1:8" ht="16.5" hidden="1" outlineLevel="1" thickBot="1" x14ac:dyDescent="0.3">
      <c r="A439" s="77" t="s">
        <v>18</v>
      </c>
      <c r="B439" s="78" t="s">
        <v>19</v>
      </c>
      <c r="C439" s="79">
        <v>332627387.68000001</v>
      </c>
      <c r="D439" s="80">
        <v>40544</v>
      </c>
      <c r="E439" s="88">
        <f>ROUND(E422*(1+H430),4)</f>
        <v>1.8993</v>
      </c>
      <c r="F439" s="79">
        <f t="shared" ref="F439:F442" si="100">C439*E439*0.5%</f>
        <v>3158795.98710312</v>
      </c>
    </row>
    <row r="440" spans="1:8" ht="16.5" hidden="1" outlineLevel="1" thickBot="1" x14ac:dyDescent="0.3">
      <c r="A440" s="77" t="s">
        <v>18</v>
      </c>
      <c r="B440" s="78" t="s">
        <v>20</v>
      </c>
      <c r="C440" s="79">
        <v>110392946.98999999</v>
      </c>
      <c r="D440" s="80">
        <v>40695</v>
      </c>
      <c r="E440" s="88">
        <f>ROUND(E423*(1+H430),4)</f>
        <v>1.8438000000000001</v>
      </c>
      <c r="F440" s="79">
        <f t="shared" si="100"/>
        <v>1017712.5783008101</v>
      </c>
    </row>
    <row r="441" spans="1:8" ht="16.5" hidden="1" outlineLevel="1" thickBot="1" x14ac:dyDescent="0.3">
      <c r="A441" s="77" t="s">
        <v>21</v>
      </c>
      <c r="B441" s="78" t="s">
        <v>22</v>
      </c>
      <c r="C441" s="79">
        <v>69772006.579999998</v>
      </c>
      <c r="D441" s="80">
        <v>34608</v>
      </c>
      <c r="E441" s="88">
        <f>ROUND(E424*(1+H430),4)</f>
        <v>6.2957999999999998</v>
      </c>
      <c r="F441" s="79">
        <f t="shared" si="100"/>
        <v>2196352.99513182</v>
      </c>
    </row>
    <row r="442" spans="1:8" ht="16.5" hidden="1" outlineLevel="1" thickBot="1" x14ac:dyDescent="0.3">
      <c r="A442" s="77" t="s">
        <v>23</v>
      </c>
      <c r="B442" s="78" t="s">
        <v>13</v>
      </c>
      <c r="C442" s="79">
        <v>176848117</v>
      </c>
      <c r="D442" s="80">
        <v>38504</v>
      </c>
      <c r="E442" s="88">
        <f>ROUND(E425*(1+H430),4)</f>
        <v>2.4729999999999999</v>
      </c>
      <c r="F442" s="79">
        <f t="shared" si="100"/>
        <v>2186726.966705</v>
      </c>
    </row>
    <row r="443" spans="1:8" ht="16.5" hidden="1" outlineLevel="1" thickBot="1" x14ac:dyDescent="0.3">
      <c r="A443" s="77" t="s">
        <v>24</v>
      </c>
      <c r="B443" s="78" t="s">
        <v>25</v>
      </c>
      <c r="C443" s="81" t="s">
        <v>26</v>
      </c>
      <c r="D443" s="80">
        <v>35309</v>
      </c>
      <c r="E443" s="88">
        <f>ROUND(E426*(1+H430),4)</f>
        <v>4.5384000000000002</v>
      </c>
      <c r="F443" s="79">
        <f>F426*(1+H430)</f>
        <v>232711.53364154254</v>
      </c>
    </row>
    <row r="444" spans="1:8" ht="16.5" hidden="1" outlineLevel="1" thickBot="1" x14ac:dyDescent="0.3">
      <c r="A444" s="77" t="s">
        <v>27</v>
      </c>
      <c r="B444" s="78" t="s">
        <v>28</v>
      </c>
      <c r="C444" s="79">
        <v>21664060</v>
      </c>
      <c r="D444" s="80">
        <v>42278</v>
      </c>
      <c r="E444" s="88">
        <f>ROUND(E427*(1+H430),4)</f>
        <v>1.3892</v>
      </c>
      <c r="F444" s="79">
        <f>F427*(1+H430)</f>
        <v>232711.53364154254</v>
      </c>
    </row>
    <row r="445" spans="1:8" ht="16.5" hidden="1" outlineLevel="1" thickBot="1" x14ac:dyDescent="0.3">
      <c r="A445" s="77" t="s">
        <v>29</v>
      </c>
      <c r="B445" s="78" t="s">
        <v>13</v>
      </c>
      <c r="C445" s="79">
        <v>347969175</v>
      </c>
      <c r="D445" s="80">
        <v>41974</v>
      </c>
      <c r="E445" s="88">
        <f>ROUND(E428*(1+H430),4)</f>
        <v>1.5072000000000001</v>
      </c>
      <c r="F445" s="79">
        <f t="shared" ref="F445" si="101">C445*E445*0.5%</f>
        <v>2622295.7028000006</v>
      </c>
    </row>
    <row r="446" spans="1:8" collapsed="1" x14ac:dyDescent="0.25"/>
    <row r="447" spans="1:8" ht="16.5" thickBot="1" x14ac:dyDescent="0.3">
      <c r="A447" s="92">
        <f>A430+31</f>
        <v>44603</v>
      </c>
      <c r="B447" s="93"/>
      <c r="C447" s="93"/>
      <c r="D447" s="93"/>
      <c r="E447" s="93"/>
      <c r="F447" s="93"/>
      <c r="G447" s="83">
        <f t="shared" si="93"/>
        <v>44575</v>
      </c>
      <c r="H447" s="84">
        <f>'Série Histórica IPCA'!D413/100</f>
        <v>5.4000000000000003E-3</v>
      </c>
    </row>
    <row r="448" spans="1:8" hidden="1" outlineLevel="1" x14ac:dyDescent="0.25">
      <c r="A448" s="94" t="s">
        <v>0</v>
      </c>
      <c r="B448" s="94" t="s">
        <v>1</v>
      </c>
      <c r="C448" s="94" t="s">
        <v>2</v>
      </c>
      <c r="D448" s="94" t="s">
        <v>3</v>
      </c>
      <c r="E448" s="94" t="s">
        <v>4</v>
      </c>
      <c r="F448" s="94" t="s">
        <v>5</v>
      </c>
    </row>
    <row r="449" spans="1:8" ht="16.5" hidden="1" outlineLevel="1" thickBot="1" x14ac:dyDescent="0.3">
      <c r="A449" s="95"/>
      <c r="B449" s="95"/>
      <c r="C449" s="95"/>
      <c r="D449" s="95"/>
      <c r="E449" s="95"/>
      <c r="F449" s="95"/>
    </row>
    <row r="450" spans="1:8" ht="16.5" hidden="1" outlineLevel="1" thickBot="1" x14ac:dyDescent="0.3">
      <c r="A450" s="77" t="s">
        <v>6</v>
      </c>
      <c r="B450" s="78" t="s">
        <v>7</v>
      </c>
      <c r="C450" s="79">
        <v>182522886.84</v>
      </c>
      <c r="D450" s="80">
        <v>41030</v>
      </c>
      <c r="E450" s="88">
        <f>ROUND(E433*(1+H447),4)</f>
        <v>1.7683</v>
      </c>
      <c r="F450" s="79">
        <f>C450*E450*0.5%</f>
        <v>1613776.1039958599</v>
      </c>
    </row>
    <row r="451" spans="1:8" ht="16.5" hidden="1" outlineLevel="1" thickBot="1" x14ac:dyDescent="0.3">
      <c r="A451" s="77" t="s">
        <v>8</v>
      </c>
      <c r="B451" s="78" t="s">
        <v>9</v>
      </c>
      <c r="C451" s="79">
        <v>78875980</v>
      </c>
      <c r="D451" s="80">
        <v>42125</v>
      </c>
      <c r="E451" s="88">
        <f>ROUND(E434*(1+H447),4)</f>
        <v>1.4388000000000001</v>
      </c>
      <c r="F451" s="79">
        <f t="shared" ref="F451:F454" si="102">C451*E451*0.5%</f>
        <v>567433.80012000003</v>
      </c>
    </row>
    <row r="452" spans="1:8" ht="16.5" hidden="1" outlineLevel="1" thickBot="1" x14ac:dyDescent="0.3">
      <c r="A452" s="77" t="s">
        <v>10</v>
      </c>
      <c r="B452" s="78" t="s">
        <v>11</v>
      </c>
      <c r="C452" s="79">
        <v>40932883</v>
      </c>
      <c r="D452" s="80">
        <v>34700</v>
      </c>
      <c r="E452" s="88">
        <f>ROUND(E435*(1+H447),4)</f>
        <v>5.9523000000000001</v>
      </c>
      <c r="F452" s="79">
        <f t="shared" si="102"/>
        <v>1218223.9974045001</v>
      </c>
    </row>
    <row r="453" spans="1:8" ht="16.5" hidden="1" outlineLevel="1" thickBot="1" x14ac:dyDescent="0.3">
      <c r="A453" s="77" t="s">
        <v>12</v>
      </c>
      <c r="B453" s="78" t="s">
        <v>13</v>
      </c>
      <c r="C453" s="79">
        <v>155589300</v>
      </c>
      <c r="D453" s="80">
        <v>34639</v>
      </c>
      <c r="E453" s="88">
        <f>ROUND(E436*(1+H447),4)</f>
        <v>6.1566999999999998</v>
      </c>
      <c r="F453" s="79">
        <f t="shared" si="102"/>
        <v>4789583.21655</v>
      </c>
    </row>
    <row r="454" spans="1:8" ht="16.5" hidden="1" outlineLevel="1" thickBot="1" x14ac:dyDescent="0.3">
      <c r="A454" s="77" t="s">
        <v>14</v>
      </c>
      <c r="B454" s="78" t="s">
        <v>15</v>
      </c>
      <c r="C454" s="79">
        <v>57305578.299999997</v>
      </c>
      <c r="D454" s="80">
        <v>39508</v>
      </c>
      <c r="E454" s="88">
        <f>ROUND(E437*(1+H447),4)</f>
        <v>2.2189000000000001</v>
      </c>
      <c r="F454" s="79">
        <f t="shared" si="102"/>
        <v>635776.73844935</v>
      </c>
    </row>
    <row r="455" spans="1:8" ht="16.5" hidden="1" outlineLevel="1" thickBot="1" x14ac:dyDescent="0.3">
      <c r="A455" s="77" t="s">
        <v>16</v>
      </c>
      <c r="B455" s="78" t="s">
        <v>17</v>
      </c>
      <c r="C455" s="79">
        <v>20517119.66</v>
      </c>
      <c r="D455" s="80">
        <v>41944</v>
      </c>
      <c r="E455" s="88">
        <f>ROUND(E438*(1+H447),4)</f>
        <v>1.5276000000000001</v>
      </c>
      <c r="F455" s="79">
        <f t="shared" ref="F455" si="103">F438*(1+H447)</f>
        <v>233968.1759232069</v>
      </c>
    </row>
    <row r="456" spans="1:8" ht="16.5" hidden="1" outlineLevel="1" thickBot="1" x14ac:dyDescent="0.3">
      <c r="A456" s="77" t="s">
        <v>18</v>
      </c>
      <c r="B456" s="78" t="s">
        <v>19</v>
      </c>
      <c r="C456" s="79">
        <v>332627387.68000001</v>
      </c>
      <c r="D456" s="80">
        <v>40544</v>
      </c>
      <c r="E456" s="88">
        <f>ROUND(E439*(1+H447),4)</f>
        <v>1.9096</v>
      </c>
      <c r="F456" s="79">
        <f t="shared" ref="F456:F459" si="104">C456*E456*0.5%</f>
        <v>3175926.2975686402</v>
      </c>
    </row>
    <row r="457" spans="1:8" ht="16.5" hidden="1" outlineLevel="1" thickBot="1" x14ac:dyDescent="0.3">
      <c r="A457" s="77" t="s">
        <v>18</v>
      </c>
      <c r="B457" s="78" t="s">
        <v>20</v>
      </c>
      <c r="C457" s="79">
        <v>110392946.98999999</v>
      </c>
      <c r="D457" s="80">
        <v>40695</v>
      </c>
      <c r="E457" s="88">
        <f>ROUND(E440*(1+H447),4)</f>
        <v>1.8537999999999999</v>
      </c>
      <c r="F457" s="79">
        <f t="shared" si="104"/>
        <v>1023232.2256503099</v>
      </c>
    </row>
    <row r="458" spans="1:8" ht="16.5" hidden="1" outlineLevel="1" thickBot="1" x14ac:dyDescent="0.3">
      <c r="A458" s="77" t="s">
        <v>21</v>
      </c>
      <c r="B458" s="78" t="s">
        <v>22</v>
      </c>
      <c r="C458" s="79">
        <v>69772006.579999998</v>
      </c>
      <c r="D458" s="80">
        <v>34608</v>
      </c>
      <c r="E458" s="88">
        <f>ROUND(E441*(1+H447),4)</f>
        <v>6.3297999999999996</v>
      </c>
      <c r="F458" s="79">
        <f t="shared" si="104"/>
        <v>2208214.2362504201</v>
      </c>
    </row>
    <row r="459" spans="1:8" ht="16.5" hidden="1" outlineLevel="1" thickBot="1" x14ac:dyDescent="0.3">
      <c r="A459" s="77" t="s">
        <v>23</v>
      </c>
      <c r="B459" s="78" t="s">
        <v>13</v>
      </c>
      <c r="C459" s="79">
        <v>176848117</v>
      </c>
      <c r="D459" s="80">
        <v>38504</v>
      </c>
      <c r="E459" s="88">
        <f>ROUND(E442*(1+H447),4)</f>
        <v>2.4864000000000002</v>
      </c>
      <c r="F459" s="79">
        <f t="shared" si="104"/>
        <v>2198575.7905440005</v>
      </c>
    </row>
    <row r="460" spans="1:8" ht="16.5" hidden="1" outlineLevel="1" thickBot="1" x14ac:dyDescent="0.3">
      <c r="A460" s="77" t="s">
        <v>24</v>
      </c>
      <c r="B460" s="78" t="s">
        <v>25</v>
      </c>
      <c r="C460" s="81" t="s">
        <v>26</v>
      </c>
      <c r="D460" s="80">
        <v>35309</v>
      </c>
      <c r="E460" s="88">
        <f>ROUND(E443*(1+H447),4)</f>
        <v>4.5629</v>
      </c>
      <c r="F460" s="79">
        <f>F443*(1+H447)</f>
        <v>233968.1759232069</v>
      </c>
    </row>
    <row r="461" spans="1:8" ht="16.5" hidden="1" outlineLevel="1" thickBot="1" x14ac:dyDescent="0.3">
      <c r="A461" s="77" t="s">
        <v>27</v>
      </c>
      <c r="B461" s="78" t="s">
        <v>28</v>
      </c>
      <c r="C461" s="79">
        <v>21664060</v>
      </c>
      <c r="D461" s="80">
        <v>42278</v>
      </c>
      <c r="E461" s="88">
        <f>ROUND(E444*(1+H447),4)</f>
        <v>1.3967000000000001</v>
      </c>
      <c r="F461" s="79">
        <f>F444*(1+H447)</f>
        <v>233968.1759232069</v>
      </c>
    </row>
    <row r="462" spans="1:8" ht="16.5" hidden="1" outlineLevel="1" thickBot="1" x14ac:dyDescent="0.3">
      <c r="A462" s="77" t="s">
        <v>29</v>
      </c>
      <c r="B462" s="78" t="s">
        <v>13</v>
      </c>
      <c r="C462" s="79">
        <v>347969175</v>
      </c>
      <c r="D462" s="80">
        <v>41974</v>
      </c>
      <c r="E462" s="88">
        <f>ROUND(E445*(1+H447),4)</f>
        <v>1.5153000000000001</v>
      </c>
      <c r="F462" s="79">
        <f t="shared" ref="F462" si="105">C462*E462*0.5%</f>
        <v>2636388.4543875004</v>
      </c>
    </row>
    <row r="463" spans="1:8" collapsed="1" x14ac:dyDescent="0.25"/>
    <row r="464" spans="1:8" ht="16.5" thickBot="1" x14ac:dyDescent="0.3">
      <c r="A464" s="92">
        <f>A447+31</f>
        <v>44634</v>
      </c>
      <c r="B464" s="93"/>
      <c r="C464" s="93"/>
      <c r="D464" s="93"/>
      <c r="E464" s="93"/>
      <c r="F464" s="93"/>
      <c r="G464" s="83">
        <f t="shared" si="93"/>
        <v>44606</v>
      </c>
      <c r="H464" s="84">
        <f>'Série Histórica IPCA'!D414/100</f>
        <v>1.01E-2</v>
      </c>
    </row>
    <row r="465" spans="1:6" hidden="1" outlineLevel="1" x14ac:dyDescent="0.25">
      <c r="A465" s="94" t="s">
        <v>0</v>
      </c>
      <c r="B465" s="94" t="s">
        <v>1</v>
      </c>
      <c r="C465" s="94" t="s">
        <v>2</v>
      </c>
      <c r="D465" s="94" t="s">
        <v>3</v>
      </c>
      <c r="E465" s="94" t="s">
        <v>4</v>
      </c>
      <c r="F465" s="94" t="s">
        <v>5</v>
      </c>
    </row>
    <row r="466" spans="1:6" ht="16.5" hidden="1" outlineLevel="1" thickBot="1" x14ac:dyDescent="0.3">
      <c r="A466" s="95"/>
      <c r="B466" s="95"/>
      <c r="C466" s="95"/>
      <c r="D466" s="95"/>
      <c r="E466" s="95"/>
      <c r="F466" s="95"/>
    </row>
    <row r="467" spans="1:6" ht="16.5" hidden="1" outlineLevel="1" thickBot="1" x14ac:dyDescent="0.3">
      <c r="A467" s="77" t="s">
        <v>6</v>
      </c>
      <c r="B467" s="78" t="s">
        <v>7</v>
      </c>
      <c r="C467" s="79">
        <v>182522886.84</v>
      </c>
      <c r="D467" s="80">
        <v>41030</v>
      </c>
      <c r="E467" s="88">
        <f>ROUND(E450*(1+H464),4)</f>
        <v>1.7862</v>
      </c>
      <c r="F467" s="79">
        <f>C467*E467*0.5%</f>
        <v>1630111.9023680401</v>
      </c>
    </row>
    <row r="468" spans="1:6" ht="16.5" hidden="1" outlineLevel="1" thickBot="1" x14ac:dyDescent="0.3">
      <c r="A468" s="77" t="s">
        <v>8</v>
      </c>
      <c r="B468" s="78" t="s">
        <v>9</v>
      </c>
      <c r="C468" s="79">
        <v>78875980</v>
      </c>
      <c r="D468" s="80">
        <v>42125</v>
      </c>
      <c r="E468" s="88">
        <f>ROUND(E451*(1+H464),4)</f>
        <v>1.4533</v>
      </c>
      <c r="F468" s="79">
        <f t="shared" ref="F468:F471" si="106">C468*E468*0.5%</f>
        <v>573152.30867000006</v>
      </c>
    </row>
    <row r="469" spans="1:6" ht="16.5" hidden="1" outlineLevel="1" thickBot="1" x14ac:dyDescent="0.3">
      <c r="A469" s="77" t="s">
        <v>10</v>
      </c>
      <c r="B469" s="78" t="s">
        <v>11</v>
      </c>
      <c r="C469" s="79">
        <v>40932883</v>
      </c>
      <c r="D469" s="80">
        <v>34700</v>
      </c>
      <c r="E469" s="88">
        <f>ROUND(E452*(1+H464),4)</f>
        <v>6.0124000000000004</v>
      </c>
      <c r="F469" s="79">
        <f t="shared" si="106"/>
        <v>1230524.3287460001</v>
      </c>
    </row>
    <row r="470" spans="1:6" ht="16.5" hidden="1" outlineLevel="1" thickBot="1" x14ac:dyDescent="0.3">
      <c r="A470" s="77" t="s">
        <v>12</v>
      </c>
      <c r="B470" s="78" t="s">
        <v>13</v>
      </c>
      <c r="C470" s="79">
        <v>155589300</v>
      </c>
      <c r="D470" s="80">
        <v>34639</v>
      </c>
      <c r="E470" s="88">
        <f>ROUND(E453*(1+H464),4)</f>
        <v>6.2188999999999997</v>
      </c>
      <c r="F470" s="79">
        <f t="shared" si="106"/>
        <v>4837971.4888500003</v>
      </c>
    </row>
    <row r="471" spans="1:6" ht="16.5" hidden="1" outlineLevel="1" thickBot="1" x14ac:dyDescent="0.3">
      <c r="A471" s="77" t="s">
        <v>14</v>
      </c>
      <c r="B471" s="78" t="s">
        <v>15</v>
      </c>
      <c r="C471" s="79">
        <v>57305578.299999997</v>
      </c>
      <c r="D471" s="80">
        <v>39508</v>
      </c>
      <c r="E471" s="88">
        <f>ROUND(E454*(1+H464),4)</f>
        <v>2.2412999999999998</v>
      </c>
      <c r="F471" s="79">
        <f t="shared" si="106"/>
        <v>642194.96321894997</v>
      </c>
    </row>
    <row r="472" spans="1:6" ht="16.5" hidden="1" outlineLevel="1" thickBot="1" x14ac:dyDescent="0.3">
      <c r="A472" s="77" t="s">
        <v>16</v>
      </c>
      <c r="B472" s="78" t="s">
        <v>17</v>
      </c>
      <c r="C472" s="79">
        <v>20517119.66</v>
      </c>
      <c r="D472" s="80">
        <v>41944</v>
      </c>
      <c r="E472" s="88">
        <f>ROUND(E455*(1+H464),4)</f>
        <v>1.5429999999999999</v>
      </c>
      <c r="F472" s="79">
        <f t="shared" ref="F472" si="107">F455*(1+H464)</f>
        <v>236331.2545000313</v>
      </c>
    </row>
    <row r="473" spans="1:6" ht="16.5" hidden="1" outlineLevel="1" thickBot="1" x14ac:dyDescent="0.3">
      <c r="A473" s="77" t="s">
        <v>18</v>
      </c>
      <c r="B473" s="78" t="s">
        <v>19</v>
      </c>
      <c r="C473" s="79">
        <v>332627387.68000001</v>
      </c>
      <c r="D473" s="80">
        <v>40544</v>
      </c>
      <c r="E473" s="88">
        <f>ROUND(E456*(1+H464),4)</f>
        <v>1.9289000000000001</v>
      </c>
      <c r="F473" s="79">
        <f t="shared" ref="F473:F476" si="108">C473*E473*0.5%</f>
        <v>3208024.8404797604</v>
      </c>
    </row>
    <row r="474" spans="1:6" ht="16.5" hidden="1" outlineLevel="1" thickBot="1" x14ac:dyDescent="0.3">
      <c r="A474" s="77" t="s">
        <v>18</v>
      </c>
      <c r="B474" s="78" t="s">
        <v>20</v>
      </c>
      <c r="C474" s="79">
        <v>110392946.98999999</v>
      </c>
      <c r="D474" s="80">
        <v>40695</v>
      </c>
      <c r="E474" s="88">
        <f>ROUND(E457*(1+H464),4)</f>
        <v>1.8725000000000001</v>
      </c>
      <c r="F474" s="79">
        <f t="shared" si="108"/>
        <v>1033553.9661938749</v>
      </c>
    </row>
    <row r="475" spans="1:6" ht="16.5" hidden="1" outlineLevel="1" thickBot="1" x14ac:dyDescent="0.3">
      <c r="A475" s="77" t="s">
        <v>21</v>
      </c>
      <c r="B475" s="78" t="s">
        <v>22</v>
      </c>
      <c r="C475" s="79">
        <v>69772006.579999998</v>
      </c>
      <c r="D475" s="80">
        <v>34608</v>
      </c>
      <c r="E475" s="88">
        <f>ROUND(E458*(1+H464),4)</f>
        <v>6.3936999999999999</v>
      </c>
      <c r="F475" s="79">
        <f t="shared" si="108"/>
        <v>2230506.39235273</v>
      </c>
    </row>
    <row r="476" spans="1:6" ht="16.5" hidden="1" outlineLevel="1" thickBot="1" x14ac:dyDescent="0.3">
      <c r="A476" s="77" t="s">
        <v>23</v>
      </c>
      <c r="B476" s="78" t="s">
        <v>13</v>
      </c>
      <c r="C476" s="79">
        <v>176848117</v>
      </c>
      <c r="D476" s="80">
        <v>38504</v>
      </c>
      <c r="E476" s="88">
        <f>ROUND(E459*(1+H464),4)</f>
        <v>2.5114999999999998</v>
      </c>
      <c r="F476" s="79">
        <f t="shared" si="108"/>
        <v>2220770.2292275</v>
      </c>
    </row>
    <row r="477" spans="1:6" ht="16.5" hidden="1" outlineLevel="1" thickBot="1" x14ac:dyDescent="0.3">
      <c r="A477" s="77" t="s">
        <v>24</v>
      </c>
      <c r="B477" s="78" t="s">
        <v>25</v>
      </c>
      <c r="C477" s="81" t="s">
        <v>26</v>
      </c>
      <c r="D477" s="80">
        <v>35309</v>
      </c>
      <c r="E477" s="88">
        <f>ROUND(E460*(1+H464),4)</f>
        <v>4.609</v>
      </c>
      <c r="F477" s="79">
        <f>F460*(1+H464)</f>
        <v>236331.2545000313</v>
      </c>
    </row>
    <row r="478" spans="1:6" ht="16.5" hidden="1" outlineLevel="1" thickBot="1" x14ac:dyDescent="0.3">
      <c r="A478" s="77" t="s">
        <v>27</v>
      </c>
      <c r="B478" s="78" t="s">
        <v>28</v>
      </c>
      <c r="C478" s="79">
        <v>21664060</v>
      </c>
      <c r="D478" s="80">
        <v>42278</v>
      </c>
      <c r="E478" s="88">
        <f>ROUND(E461*(1+H464),4)</f>
        <v>1.4108000000000001</v>
      </c>
      <c r="F478" s="79">
        <f>F461*(1+H464)</f>
        <v>236331.2545000313</v>
      </c>
    </row>
    <row r="479" spans="1:6" ht="16.5" hidden="1" outlineLevel="1" thickBot="1" x14ac:dyDescent="0.3">
      <c r="A479" s="77" t="s">
        <v>29</v>
      </c>
      <c r="B479" s="78" t="s">
        <v>13</v>
      </c>
      <c r="C479" s="79">
        <v>347969175</v>
      </c>
      <c r="D479" s="80">
        <v>41974</v>
      </c>
      <c r="E479" s="88">
        <f>ROUND(E462*(1+H464),4)</f>
        <v>1.5306</v>
      </c>
      <c r="F479" s="79">
        <f t="shared" ref="F479" si="109">C479*E479*0.5%</f>
        <v>2663008.0962749999</v>
      </c>
    </row>
    <row r="480" spans="1:6" collapsed="1" x14ac:dyDescent="0.25"/>
    <row r="481" spans="1:8" ht="16.5" thickBot="1" x14ac:dyDescent="0.3">
      <c r="A481" s="92">
        <f>A464+31</f>
        <v>44665</v>
      </c>
      <c r="B481" s="93"/>
      <c r="C481" s="93"/>
      <c r="D481" s="93"/>
      <c r="E481" s="93"/>
      <c r="F481" s="93"/>
      <c r="G481" s="83">
        <f t="shared" ref="G481" si="110">G464+31</f>
        <v>44637</v>
      </c>
      <c r="H481" s="84">
        <f>'Série Histórica IPCA'!D415/100</f>
        <v>1.6200000000000003E-2</v>
      </c>
    </row>
    <row r="482" spans="1:8" hidden="1" outlineLevel="1" x14ac:dyDescent="0.25">
      <c r="A482" s="94" t="s">
        <v>0</v>
      </c>
      <c r="B482" s="94" t="s">
        <v>1</v>
      </c>
      <c r="C482" s="94" t="s">
        <v>2</v>
      </c>
      <c r="D482" s="94" t="s">
        <v>3</v>
      </c>
      <c r="E482" s="94" t="s">
        <v>4</v>
      </c>
      <c r="F482" s="94" t="s">
        <v>5</v>
      </c>
    </row>
    <row r="483" spans="1:8" ht="16.5" hidden="1" outlineLevel="1" thickBot="1" x14ac:dyDescent="0.3">
      <c r="A483" s="95"/>
      <c r="B483" s="95"/>
      <c r="C483" s="95"/>
      <c r="D483" s="95"/>
      <c r="E483" s="95"/>
      <c r="F483" s="95"/>
      <c r="G483" s="85"/>
    </row>
    <row r="484" spans="1:8" ht="16.5" hidden="1" outlineLevel="1" thickBot="1" x14ac:dyDescent="0.3">
      <c r="A484" s="77" t="s">
        <v>6</v>
      </c>
      <c r="B484" s="78" t="s">
        <v>7</v>
      </c>
      <c r="C484" s="79">
        <v>182522886.84</v>
      </c>
      <c r="D484" s="80">
        <v>41030</v>
      </c>
      <c r="E484" s="88">
        <f>ROUND(E467*(1+H481),4)</f>
        <v>1.8150999999999999</v>
      </c>
      <c r="F484" s="79">
        <f>C484*E484*0.5%</f>
        <v>1656486.45951642</v>
      </c>
      <c r="G484" s="86"/>
    </row>
    <row r="485" spans="1:8" ht="16.5" hidden="1" outlineLevel="1" thickBot="1" x14ac:dyDescent="0.3">
      <c r="A485" s="77" t="s">
        <v>8</v>
      </c>
      <c r="B485" s="78" t="s">
        <v>9</v>
      </c>
      <c r="C485" s="79">
        <v>78875980</v>
      </c>
      <c r="D485" s="80">
        <v>42125</v>
      </c>
      <c r="E485" s="88">
        <f>ROUND(E468*(1+H481),4)</f>
        <v>1.4767999999999999</v>
      </c>
      <c r="F485" s="79">
        <f t="shared" ref="F485:F488" si="111">C485*E485*0.5%</f>
        <v>582420.23632000003</v>
      </c>
      <c r="G485" s="86"/>
    </row>
    <row r="486" spans="1:8" ht="16.5" hidden="1" outlineLevel="1" thickBot="1" x14ac:dyDescent="0.3">
      <c r="A486" s="77" t="s">
        <v>10</v>
      </c>
      <c r="B486" s="78" t="s">
        <v>11</v>
      </c>
      <c r="C486" s="79">
        <v>40932883</v>
      </c>
      <c r="D486" s="80">
        <v>34700</v>
      </c>
      <c r="E486" s="88">
        <f>ROUND(E469*(1+H481),4)</f>
        <v>6.1097999999999999</v>
      </c>
      <c r="F486" s="79">
        <f t="shared" si="111"/>
        <v>1250458.642767</v>
      </c>
      <c r="G486" s="86"/>
    </row>
    <row r="487" spans="1:8" ht="16.5" hidden="1" outlineLevel="1" thickBot="1" x14ac:dyDescent="0.3">
      <c r="A487" s="77" t="s">
        <v>12</v>
      </c>
      <c r="B487" s="78" t="s">
        <v>13</v>
      </c>
      <c r="C487" s="79">
        <v>155589300</v>
      </c>
      <c r="D487" s="80">
        <v>34639</v>
      </c>
      <c r="E487" s="88">
        <f>ROUND(E470*(1+H481),4)</f>
        <v>6.3196000000000003</v>
      </c>
      <c r="F487" s="79">
        <f t="shared" si="111"/>
        <v>4916310.7014000006</v>
      </c>
      <c r="G487" s="86"/>
    </row>
    <row r="488" spans="1:8" ht="16.5" hidden="1" outlineLevel="1" thickBot="1" x14ac:dyDescent="0.3">
      <c r="A488" s="77" t="s">
        <v>14</v>
      </c>
      <c r="B488" s="78" t="s">
        <v>15</v>
      </c>
      <c r="C488" s="79">
        <v>57305578.299999997</v>
      </c>
      <c r="D488" s="80">
        <v>39508</v>
      </c>
      <c r="E488" s="88">
        <f>ROUND(E471*(1+H481),4)</f>
        <v>2.2776000000000001</v>
      </c>
      <c r="F488" s="79">
        <f t="shared" si="111"/>
        <v>652595.92568039999</v>
      </c>
      <c r="G488" s="86"/>
    </row>
    <row r="489" spans="1:8" ht="16.5" hidden="1" outlineLevel="1" thickBot="1" x14ac:dyDescent="0.3">
      <c r="A489" s="77" t="s">
        <v>16</v>
      </c>
      <c r="B489" s="78" t="s">
        <v>17</v>
      </c>
      <c r="C489" s="79">
        <v>20517119.66</v>
      </c>
      <c r="D489" s="80">
        <v>41944</v>
      </c>
      <c r="E489" s="88">
        <f>ROUND(E472*(1+H481),4)</f>
        <v>1.5680000000000001</v>
      </c>
      <c r="F489" s="79">
        <f t="shared" ref="F489" si="112">F472*(1+H481)</f>
        <v>240159.8208229318</v>
      </c>
      <c r="G489" s="86"/>
    </row>
    <row r="490" spans="1:8" ht="16.5" hidden="1" outlineLevel="1" thickBot="1" x14ac:dyDescent="0.3">
      <c r="A490" s="77" t="s">
        <v>18</v>
      </c>
      <c r="B490" s="78" t="s">
        <v>19</v>
      </c>
      <c r="C490" s="79">
        <v>332627387.68000001</v>
      </c>
      <c r="D490" s="80">
        <v>40544</v>
      </c>
      <c r="E490" s="88">
        <f>ROUND(E473*(1+H481),4)</f>
        <v>1.9601</v>
      </c>
      <c r="F490" s="79">
        <f t="shared" ref="F490:F493" si="113">C490*E490*0.5%</f>
        <v>3259914.7129578399</v>
      </c>
      <c r="G490" s="86"/>
    </row>
    <row r="491" spans="1:8" ht="16.5" hidden="1" outlineLevel="1" thickBot="1" x14ac:dyDescent="0.3">
      <c r="A491" s="77" t="s">
        <v>18</v>
      </c>
      <c r="B491" s="78" t="s">
        <v>20</v>
      </c>
      <c r="C491" s="79">
        <v>110392946.98999999</v>
      </c>
      <c r="D491" s="80">
        <v>40695</v>
      </c>
      <c r="E491" s="88">
        <f>ROUND(E474*(1+H481),4)</f>
        <v>1.9028</v>
      </c>
      <c r="F491" s="79">
        <f t="shared" si="113"/>
        <v>1050278.49766286</v>
      </c>
      <c r="G491" s="86"/>
    </row>
    <row r="492" spans="1:8" ht="16.5" hidden="1" outlineLevel="1" thickBot="1" x14ac:dyDescent="0.3">
      <c r="A492" s="77" t="s">
        <v>21</v>
      </c>
      <c r="B492" s="78" t="s">
        <v>22</v>
      </c>
      <c r="C492" s="79">
        <v>69772006.579999998</v>
      </c>
      <c r="D492" s="80">
        <v>34608</v>
      </c>
      <c r="E492" s="88">
        <f>ROUND(E475*(1+H481),4)</f>
        <v>6.4973000000000001</v>
      </c>
      <c r="F492" s="79">
        <f t="shared" si="113"/>
        <v>2266648.2917611701</v>
      </c>
      <c r="G492" s="86"/>
    </row>
    <row r="493" spans="1:8" ht="16.5" hidden="1" outlineLevel="1" thickBot="1" x14ac:dyDescent="0.3">
      <c r="A493" s="77" t="s">
        <v>23</v>
      </c>
      <c r="B493" s="78" t="s">
        <v>13</v>
      </c>
      <c r="C493" s="79">
        <v>176848117</v>
      </c>
      <c r="D493" s="80">
        <v>38504</v>
      </c>
      <c r="E493" s="88">
        <f>ROUND(E476*(1+H481),4)</f>
        <v>2.5522</v>
      </c>
      <c r="F493" s="79">
        <f t="shared" si="113"/>
        <v>2256758.821037</v>
      </c>
      <c r="G493" s="86"/>
    </row>
    <row r="494" spans="1:8" ht="16.5" hidden="1" outlineLevel="1" thickBot="1" x14ac:dyDescent="0.3">
      <c r="A494" s="77" t="s">
        <v>24</v>
      </c>
      <c r="B494" s="78" t="s">
        <v>25</v>
      </c>
      <c r="C494" s="81" t="s">
        <v>26</v>
      </c>
      <c r="D494" s="80">
        <v>35309</v>
      </c>
      <c r="E494" s="88">
        <f>ROUND(E477*(1+H481),4)</f>
        <v>4.6837</v>
      </c>
      <c r="F494" s="79">
        <f>F477*(1+H481)</f>
        <v>240159.8208229318</v>
      </c>
      <c r="G494" s="86"/>
    </row>
    <row r="495" spans="1:8" ht="16.5" hidden="1" outlineLevel="1" thickBot="1" x14ac:dyDescent="0.3">
      <c r="A495" s="77" t="s">
        <v>27</v>
      </c>
      <c r="B495" s="78" t="s">
        <v>28</v>
      </c>
      <c r="C495" s="79">
        <v>21664060</v>
      </c>
      <c r="D495" s="80">
        <v>42278</v>
      </c>
      <c r="E495" s="88">
        <f>ROUND(E478*(1+H481),4)</f>
        <v>1.4337</v>
      </c>
      <c r="F495" s="79">
        <f>F478*(1+H481)</f>
        <v>240159.8208229318</v>
      </c>
      <c r="G495" s="86"/>
    </row>
    <row r="496" spans="1:8" ht="16.5" hidden="1" outlineLevel="1" thickBot="1" x14ac:dyDescent="0.3">
      <c r="A496" s="77" t="s">
        <v>29</v>
      </c>
      <c r="B496" s="78" t="s">
        <v>13</v>
      </c>
      <c r="C496" s="79">
        <v>347969175</v>
      </c>
      <c r="D496" s="80">
        <v>41974</v>
      </c>
      <c r="E496" s="88">
        <f>ROUND(E479*(1+H481),4)</f>
        <v>1.5553999999999999</v>
      </c>
      <c r="F496" s="79">
        <f t="shared" ref="F496" si="114">C496*E496*0.5%</f>
        <v>2706156.2739749998</v>
      </c>
      <c r="G496" s="86"/>
    </row>
    <row r="497" spans="1:8" collapsed="1" x14ac:dyDescent="0.25"/>
    <row r="498" spans="1:8" ht="16.5" thickBot="1" x14ac:dyDescent="0.3">
      <c r="A498" s="92">
        <f>A481+31</f>
        <v>44696</v>
      </c>
      <c r="B498" s="93"/>
      <c r="C498" s="93"/>
      <c r="D498" s="93"/>
      <c r="E498" s="93"/>
      <c r="F498" s="93"/>
      <c r="G498" s="83">
        <f t="shared" ref="G498" si="115">G481+31</f>
        <v>44668</v>
      </c>
      <c r="H498" s="84">
        <f>'Série Histórica IPCA'!D416/100</f>
        <v>1.06E-2</v>
      </c>
    </row>
    <row r="499" spans="1:8" hidden="1" outlineLevel="1" x14ac:dyDescent="0.25">
      <c r="A499" s="94" t="s">
        <v>0</v>
      </c>
      <c r="B499" s="94" t="s">
        <v>1</v>
      </c>
      <c r="C499" s="94" t="s">
        <v>2</v>
      </c>
      <c r="D499" s="94" t="s">
        <v>3</v>
      </c>
      <c r="E499" s="94" t="s">
        <v>4</v>
      </c>
      <c r="F499" s="94" t="s">
        <v>5</v>
      </c>
    </row>
    <row r="500" spans="1:8" ht="16.5" hidden="1" outlineLevel="1" thickBot="1" x14ac:dyDescent="0.3">
      <c r="A500" s="95"/>
      <c r="B500" s="95"/>
      <c r="C500" s="95"/>
      <c r="D500" s="95"/>
      <c r="E500" s="95"/>
      <c r="F500" s="95"/>
      <c r="G500" s="85"/>
    </row>
    <row r="501" spans="1:8" ht="16.5" hidden="1" outlineLevel="1" thickBot="1" x14ac:dyDescent="0.3">
      <c r="A501" s="77" t="s">
        <v>6</v>
      </c>
      <c r="B501" s="78" t="s">
        <v>7</v>
      </c>
      <c r="C501" s="79">
        <v>182522886.84</v>
      </c>
      <c r="D501" s="80">
        <v>41030</v>
      </c>
      <c r="E501" s="88">
        <f>ROUND(E484*(1+H498),4)</f>
        <v>1.8343</v>
      </c>
      <c r="F501" s="79">
        <f>C501*E501*0.5%</f>
        <v>1674008.6566530601</v>
      </c>
      <c r="G501" s="86"/>
    </row>
    <row r="502" spans="1:8" ht="16.5" hidden="1" outlineLevel="1" thickBot="1" x14ac:dyDescent="0.3">
      <c r="A502" s="77" t="s">
        <v>8</v>
      </c>
      <c r="B502" s="78" t="s">
        <v>9</v>
      </c>
      <c r="C502" s="79">
        <v>78875980</v>
      </c>
      <c r="D502" s="80">
        <v>42125</v>
      </c>
      <c r="E502" s="88">
        <f>ROUND(E485*(1+H498),4)</f>
        <v>1.4924999999999999</v>
      </c>
      <c r="F502" s="79">
        <f t="shared" ref="F502:F505" si="116">C502*E502*0.5%</f>
        <v>588612.00075000001</v>
      </c>
      <c r="G502" s="86"/>
    </row>
    <row r="503" spans="1:8" ht="16.5" hidden="1" outlineLevel="1" thickBot="1" x14ac:dyDescent="0.3">
      <c r="A503" s="77" t="s">
        <v>10</v>
      </c>
      <c r="B503" s="78" t="s">
        <v>11</v>
      </c>
      <c r="C503" s="79">
        <v>40932883</v>
      </c>
      <c r="D503" s="80">
        <v>34700</v>
      </c>
      <c r="E503" s="88">
        <f>ROUND(E486*(1+H498),4)</f>
        <v>6.1745999999999999</v>
      </c>
      <c r="F503" s="79">
        <f t="shared" si="116"/>
        <v>1263720.896859</v>
      </c>
      <c r="G503" s="86"/>
    </row>
    <row r="504" spans="1:8" ht="16.5" hidden="1" outlineLevel="1" thickBot="1" x14ac:dyDescent="0.3">
      <c r="A504" s="77" t="s">
        <v>12</v>
      </c>
      <c r="B504" s="78" t="s">
        <v>13</v>
      </c>
      <c r="C504" s="79">
        <v>155589300</v>
      </c>
      <c r="D504" s="80">
        <v>34639</v>
      </c>
      <c r="E504" s="88">
        <f>ROUND(E487*(1+H498),4)</f>
        <v>6.3865999999999996</v>
      </c>
      <c r="F504" s="79">
        <f t="shared" si="116"/>
        <v>4968433.1168999998</v>
      </c>
      <c r="G504" s="86"/>
    </row>
    <row r="505" spans="1:8" ht="16.5" hidden="1" outlineLevel="1" thickBot="1" x14ac:dyDescent="0.3">
      <c r="A505" s="77" t="s">
        <v>14</v>
      </c>
      <c r="B505" s="78" t="s">
        <v>15</v>
      </c>
      <c r="C505" s="79">
        <v>57305578.299999997</v>
      </c>
      <c r="D505" s="80">
        <v>39508</v>
      </c>
      <c r="E505" s="88">
        <f>ROUND(E488*(1+H498),4)</f>
        <v>2.3016999999999999</v>
      </c>
      <c r="F505" s="79">
        <f t="shared" si="116"/>
        <v>659501.24786554999</v>
      </c>
      <c r="G505" s="86"/>
    </row>
    <row r="506" spans="1:8" ht="16.5" hidden="1" outlineLevel="1" thickBot="1" x14ac:dyDescent="0.3">
      <c r="A506" s="77" t="s">
        <v>16</v>
      </c>
      <c r="B506" s="78" t="s">
        <v>17</v>
      </c>
      <c r="C506" s="79">
        <v>20517119.66</v>
      </c>
      <c r="D506" s="80">
        <v>41944</v>
      </c>
      <c r="E506" s="88">
        <f>ROUND(E489*(1+H498),4)</f>
        <v>1.5846</v>
      </c>
      <c r="F506" s="79">
        <f t="shared" ref="F506" si="117">F489*(1+H498)</f>
        <v>242705.51492365485</v>
      </c>
      <c r="G506" s="86"/>
    </row>
    <row r="507" spans="1:8" ht="16.5" hidden="1" outlineLevel="1" thickBot="1" x14ac:dyDescent="0.3">
      <c r="A507" s="77" t="s">
        <v>18</v>
      </c>
      <c r="B507" s="78" t="s">
        <v>19</v>
      </c>
      <c r="C507" s="79">
        <v>332627387.68000001</v>
      </c>
      <c r="D507" s="80">
        <v>40544</v>
      </c>
      <c r="E507" s="88">
        <f>ROUND(E490*(1+H498),4)</f>
        <v>1.9809000000000001</v>
      </c>
      <c r="F507" s="79">
        <f t="shared" ref="F507:F510" si="118">C507*E507*0.5%</f>
        <v>3294507.9612765606</v>
      </c>
      <c r="G507" s="86"/>
    </row>
    <row r="508" spans="1:8" ht="16.5" hidden="1" outlineLevel="1" thickBot="1" x14ac:dyDescent="0.3">
      <c r="A508" s="77" t="s">
        <v>18</v>
      </c>
      <c r="B508" s="78" t="s">
        <v>20</v>
      </c>
      <c r="C508" s="79">
        <v>110392946.98999999</v>
      </c>
      <c r="D508" s="80">
        <v>40695</v>
      </c>
      <c r="E508" s="88">
        <f>ROUND(E491*(1+H498),4)</f>
        <v>1.923</v>
      </c>
      <c r="F508" s="79">
        <f t="shared" si="118"/>
        <v>1061428.1853088499</v>
      </c>
      <c r="G508" s="86"/>
    </row>
    <row r="509" spans="1:8" ht="16.5" hidden="1" outlineLevel="1" thickBot="1" x14ac:dyDescent="0.3">
      <c r="A509" s="77" t="s">
        <v>21</v>
      </c>
      <c r="B509" s="78" t="s">
        <v>22</v>
      </c>
      <c r="C509" s="79">
        <v>69772006.579999998</v>
      </c>
      <c r="D509" s="80">
        <v>34608</v>
      </c>
      <c r="E509" s="88">
        <f>ROUND(E492*(1+H498),4)</f>
        <v>6.5662000000000003</v>
      </c>
      <c r="F509" s="79">
        <f t="shared" si="118"/>
        <v>2290684.7480279799</v>
      </c>
      <c r="G509" s="86"/>
    </row>
    <row r="510" spans="1:8" ht="16.5" hidden="1" outlineLevel="1" thickBot="1" x14ac:dyDescent="0.3">
      <c r="A510" s="77" t="s">
        <v>23</v>
      </c>
      <c r="B510" s="78" t="s">
        <v>13</v>
      </c>
      <c r="C510" s="79">
        <v>176848117</v>
      </c>
      <c r="D510" s="80">
        <v>38504</v>
      </c>
      <c r="E510" s="88">
        <f>ROUND(E493*(1+H498),4)</f>
        <v>2.5792999999999999</v>
      </c>
      <c r="F510" s="79">
        <f t="shared" si="118"/>
        <v>2280721.7408905001</v>
      </c>
      <c r="G510" s="86"/>
    </row>
    <row r="511" spans="1:8" ht="16.5" hidden="1" outlineLevel="1" thickBot="1" x14ac:dyDescent="0.3">
      <c r="A511" s="77" t="s">
        <v>24</v>
      </c>
      <c r="B511" s="78" t="s">
        <v>25</v>
      </c>
      <c r="C511" s="81" t="s">
        <v>26</v>
      </c>
      <c r="D511" s="80">
        <v>35309</v>
      </c>
      <c r="E511" s="88">
        <f>ROUND(E494*(1+H498),4)</f>
        <v>4.7332999999999998</v>
      </c>
      <c r="F511" s="79">
        <f>F494*(1+H498)</f>
        <v>242705.51492365485</v>
      </c>
      <c r="G511" s="86"/>
    </row>
    <row r="512" spans="1:8" ht="16.5" hidden="1" outlineLevel="1" thickBot="1" x14ac:dyDescent="0.3">
      <c r="A512" s="77" t="s">
        <v>27</v>
      </c>
      <c r="B512" s="78" t="s">
        <v>28</v>
      </c>
      <c r="C512" s="79">
        <v>21664060</v>
      </c>
      <c r="D512" s="80">
        <v>42278</v>
      </c>
      <c r="E512" s="88">
        <f>ROUND(E495*(1+H498),4)</f>
        <v>1.4489000000000001</v>
      </c>
      <c r="F512" s="79">
        <f>F495*(1+H498)</f>
        <v>242705.51492365485</v>
      </c>
      <c r="G512" s="86"/>
    </row>
    <row r="513" spans="1:8" ht="16.5" hidden="1" outlineLevel="1" thickBot="1" x14ac:dyDescent="0.3">
      <c r="A513" s="77" t="s">
        <v>29</v>
      </c>
      <c r="B513" s="78" t="s">
        <v>13</v>
      </c>
      <c r="C513" s="79">
        <v>347969175</v>
      </c>
      <c r="D513" s="80">
        <v>41974</v>
      </c>
      <c r="E513" s="88">
        <f>ROUND(E496*(1+H498),4)</f>
        <v>1.5719000000000001</v>
      </c>
      <c r="F513" s="79">
        <f t="shared" ref="F513" si="119">C513*E513*0.5%</f>
        <v>2734863.7309125001</v>
      </c>
      <c r="G513" s="86"/>
    </row>
    <row r="514" spans="1:8" collapsed="1" x14ac:dyDescent="0.25"/>
    <row r="515" spans="1:8" ht="16.5" thickBot="1" x14ac:dyDescent="0.3">
      <c r="A515" s="92">
        <f>A498+31</f>
        <v>44727</v>
      </c>
      <c r="B515" s="93"/>
      <c r="C515" s="93"/>
      <c r="D515" s="93"/>
      <c r="E515" s="93"/>
      <c r="F515" s="93"/>
      <c r="G515" s="83">
        <f t="shared" ref="G515" si="120">G498+31</f>
        <v>44699</v>
      </c>
      <c r="H515" s="84">
        <f>'Série Histórica IPCA'!D417/100</f>
        <v>4.6999999999999993E-3</v>
      </c>
    </row>
    <row r="516" spans="1:8" hidden="1" outlineLevel="1" x14ac:dyDescent="0.25">
      <c r="A516" s="94" t="s">
        <v>0</v>
      </c>
      <c r="B516" s="94" t="s">
        <v>1</v>
      </c>
      <c r="C516" s="94" t="s">
        <v>2</v>
      </c>
      <c r="D516" s="94" t="s">
        <v>3</v>
      </c>
      <c r="E516" s="94" t="s">
        <v>4</v>
      </c>
      <c r="F516" s="94" t="s">
        <v>5</v>
      </c>
    </row>
    <row r="517" spans="1:8" ht="16.5" hidden="1" outlineLevel="1" thickBot="1" x14ac:dyDescent="0.3">
      <c r="A517" s="95"/>
      <c r="B517" s="95"/>
      <c r="C517" s="95"/>
      <c r="D517" s="95"/>
      <c r="E517" s="95"/>
      <c r="F517" s="95"/>
      <c r="G517" s="85"/>
    </row>
    <row r="518" spans="1:8" ht="16.5" hidden="1" outlineLevel="1" thickBot="1" x14ac:dyDescent="0.3">
      <c r="A518" s="77" t="s">
        <v>6</v>
      </c>
      <c r="B518" s="78" t="s">
        <v>7</v>
      </c>
      <c r="C518" s="79">
        <v>182522886.84</v>
      </c>
      <c r="D518" s="80">
        <v>41030</v>
      </c>
      <c r="E518" s="88">
        <f>ROUND(E501*(1+H515),4)</f>
        <v>1.8429</v>
      </c>
      <c r="F518" s="79">
        <f>C518*E518*0.5%</f>
        <v>1681857.14078718</v>
      </c>
      <c r="G518" s="86"/>
    </row>
    <row r="519" spans="1:8" ht="16.5" hidden="1" outlineLevel="1" thickBot="1" x14ac:dyDescent="0.3">
      <c r="A519" s="77" t="s">
        <v>8</v>
      </c>
      <c r="B519" s="78" t="s">
        <v>9</v>
      </c>
      <c r="C519" s="79">
        <v>78875980</v>
      </c>
      <c r="D519" s="80">
        <v>42125</v>
      </c>
      <c r="E519" s="88">
        <f>ROUND(E502*(1+H515),4)</f>
        <v>1.4995000000000001</v>
      </c>
      <c r="F519" s="79">
        <f t="shared" ref="F519:F522" si="121">C519*E519*0.5%</f>
        <v>591372.66005000006</v>
      </c>
      <c r="G519" s="86"/>
    </row>
    <row r="520" spans="1:8" ht="16.5" hidden="1" outlineLevel="1" thickBot="1" x14ac:dyDescent="0.3">
      <c r="A520" s="77" t="s">
        <v>10</v>
      </c>
      <c r="B520" s="78" t="s">
        <v>11</v>
      </c>
      <c r="C520" s="79">
        <v>40932883</v>
      </c>
      <c r="D520" s="80">
        <v>34700</v>
      </c>
      <c r="E520" s="88">
        <f>ROUND(E503*(1+H515),4)</f>
        <v>6.2035999999999998</v>
      </c>
      <c r="F520" s="79">
        <f t="shared" si="121"/>
        <v>1269656.1648939999</v>
      </c>
      <c r="G520" s="86"/>
    </row>
    <row r="521" spans="1:8" ht="16.5" hidden="1" outlineLevel="1" thickBot="1" x14ac:dyDescent="0.3">
      <c r="A521" s="77" t="s">
        <v>12</v>
      </c>
      <c r="B521" s="78" t="s">
        <v>13</v>
      </c>
      <c r="C521" s="79">
        <v>155589300</v>
      </c>
      <c r="D521" s="80">
        <v>34639</v>
      </c>
      <c r="E521" s="88">
        <f>ROUND(E504*(1+H515),4)</f>
        <v>6.4165999999999999</v>
      </c>
      <c r="F521" s="79">
        <f t="shared" si="121"/>
        <v>4991771.5119000003</v>
      </c>
      <c r="G521" s="86"/>
    </row>
    <row r="522" spans="1:8" ht="16.5" hidden="1" outlineLevel="1" thickBot="1" x14ac:dyDescent="0.3">
      <c r="A522" s="77" t="s">
        <v>14</v>
      </c>
      <c r="B522" s="78" t="s">
        <v>15</v>
      </c>
      <c r="C522" s="79">
        <v>57305578.299999997</v>
      </c>
      <c r="D522" s="80">
        <v>39508</v>
      </c>
      <c r="E522" s="88">
        <f>ROUND(E505*(1+H515),4)</f>
        <v>2.3125</v>
      </c>
      <c r="F522" s="79">
        <f t="shared" si="121"/>
        <v>662595.74909375003</v>
      </c>
      <c r="G522" s="86"/>
    </row>
    <row r="523" spans="1:8" ht="16.5" hidden="1" outlineLevel="1" thickBot="1" x14ac:dyDescent="0.3">
      <c r="A523" s="77" t="s">
        <v>16</v>
      </c>
      <c r="B523" s="78" t="s">
        <v>17</v>
      </c>
      <c r="C523" s="79">
        <v>20517119.66</v>
      </c>
      <c r="D523" s="80">
        <v>41944</v>
      </c>
      <c r="E523" s="88">
        <f>ROUND(E506*(1+H515),4)</f>
        <v>1.5920000000000001</v>
      </c>
      <c r="F523" s="79">
        <f t="shared" ref="F523" si="122">F506*(1+H515)</f>
        <v>243846.23084379602</v>
      </c>
      <c r="G523" s="86"/>
    </row>
    <row r="524" spans="1:8" ht="16.5" hidden="1" outlineLevel="1" thickBot="1" x14ac:dyDescent="0.3">
      <c r="A524" s="77" t="s">
        <v>18</v>
      </c>
      <c r="B524" s="78" t="s">
        <v>19</v>
      </c>
      <c r="C524" s="79">
        <v>332627387.68000001</v>
      </c>
      <c r="D524" s="80">
        <v>40544</v>
      </c>
      <c r="E524" s="88">
        <f>ROUND(E507*(1+H515),4)</f>
        <v>1.9902</v>
      </c>
      <c r="F524" s="79">
        <f t="shared" ref="F524:F527" si="123">C524*E524*0.5%</f>
        <v>3309975.1348036802</v>
      </c>
      <c r="G524" s="86"/>
    </row>
    <row r="525" spans="1:8" ht="16.5" hidden="1" outlineLevel="1" thickBot="1" x14ac:dyDescent="0.3">
      <c r="A525" s="77" t="s">
        <v>18</v>
      </c>
      <c r="B525" s="78" t="s">
        <v>20</v>
      </c>
      <c r="C525" s="79">
        <v>110392946.98999999</v>
      </c>
      <c r="D525" s="80">
        <v>40695</v>
      </c>
      <c r="E525" s="88">
        <f>ROUND(E508*(1+H515),4)</f>
        <v>1.9319999999999999</v>
      </c>
      <c r="F525" s="79">
        <f t="shared" si="123"/>
        <v>1066395.8679233999</v>
      </c>
      <c r="G525" s="86"/>
    </row>
    <row r="526" spans="1:8" ht="16.5" hidden="1" outlineLevel="1" thickBot="1" x14ac:dyDescent="0.3">
      <c r="A526" s="77" t="s">
        <v>21</v>
      </c>
      <c r="B526" s="78" t="s">
        <v>22</v>
      </c>
      <c r="C526" s="79">
        <v>69772006.579999998</v>
      </c>
      <c r="D526" s="80">
        <v>34608</v>
      </c>
      <c r="E526" s="88">
        <f>ROUND(E509*(1+H515),4)</f>
        <v>6.5971000000000002</v>
      </c>
      <c r="F526" s="79">
        <f t="shared" si="123"/>
        <v>2301464.5230445899</v>
      </c>
      <c r="G526" s="86"/>
    </row>
    <row r="527" spans="1:8" ht="16.5" hidden="1" outlineLevel="1" thickBot="1" x14ac:dyDescent="0.3">
      <c r="A527" s="77" t="s">
        <v>23</v>
      </c>
      <c r="B527" s="78" t="s">
        <v>13</v>
      </c>
      <c r="C527" s="79">
        <v>176848117</v>
      </c>
      <c r="D527" s="80">
        <v>38504</v>
      </c>
      <c r="E527" s="88">
        <f>ROUND(E510*(1+H515),4)</f>
        <v>2.5914000000000001</v>
      </c>
      <c r="F527" s="79">
        <f t="shared" si="123"/>
        <v>2291421.0519690001</v>
      </c>
      <c r="G527" s="86"/>
    </row>
    <row r="528" spans="1:8" ht="16.5" hidden="1" outlineLevel="1" thickBot="1" x14ac:dyDescent="0.3">
      <c r="A528" s="77" t="s">
        <v>24</v>
      </c>
      <c r="B528" s="78" t="s">
        <v>25</v>
      </c>
      <c r="C528" s="81" t="s">
        <v>26</v>
      </c>
      <c r="D528" s="80">
        <v>35309</v>
      </c>
      <c r="E528" s="88">
        <f>ROUND(E511*(1+H515),4)</f>
        <v>4.7554999999999996</v>
      </c>
      <c r="F528" s="79">
        <f>F511*(1+H515)</f>
        <v>243846.23084379602</v>
      </c>
      <c r="G528" s="86"/>
    </row>
    <row r="529" spans="1:8" ht="16.5" hidden="1" outlineLevel="1" thickBot="1" x14ac:dyDescent="0.3">
      <c r="A529" s="77" t="s">
        <v>27</v>
      </c>
      <c r="B529" s="78" t="s">
        <v>28</v>
      </c>
      <c r="C529" s="79">
        <v>21664060</v>
      </c>
      <c r="D529" s="80">
        <v>42278</v>
      </c>
      <c r="E529" s="88">
        <f>ROUND(E512*(1+H515),4)</f>
        <v>1.4557</v>
      </c>
      <c r="F529" s="79">
        <f>F512*(1+H515)</f>
        <v>243846.23084379602</v>
      </c>
      <c r="G529" s="86"/>
    </row>
    <row r="530" spans="1:8" ht="16.5" hidden="1" outlineLevel="1" thickBot="1" x14ac:dyDescent="0.3">
      <c r="A530" s="77" t="s">
        <v>29</v>
      </c>
      <c r="B530" s="78" t="s">
        <v>13</v>
      </c>
      <c r="C530" s="79">
        <v>347969175</v>
      </c>
      <c r="D530" s="80">
        <v>41974</v>
      </c>
      <c r="E530" s="88">
        <f>ROUND(E513*(1+H515),4)</f>
        <v>1.5792999999999999</v>
      </c>
      <c r="F530" s="79">
        <f t="shared" ref="F530" si="124">C530*E530*0.5%</f>
        <v>2747738.5903874999</v>
      </c>
      <c r="G530" s="86"/>
    </row>
    <row r="531" spans="1:8" collapsed="1" x14ac:dyDescent="0.25"/>
    <row r="532" spans="1:8" ht="16.5" thickBot="1" x14ac:dyDescent="0.3">
      <c r="A532" s="92">
        <f>A515+31</f>
        <v>44758</v>
      </c>
      <c r="B532" s="93"/>
      <c r="C532" s="93"/>
      <c r="D532" s="93"/>
      <c r="E532" s="93"/>
      <c r="F532" s="93"/>
      <c r="G532" s="83">
        <f t="shared" ref="G532" si="125">G515+31</f>
        <v>44730</v>
      </c>
      <c r="H532" s="84">
        <f>'Série Histórica IPCA'!D418/100</f>
        <v>6.7000000000000002E-3</v>
      </c>
    </row>
    <row r="533" spans="1:8" hidden="1" outlineLevel="1" x14ac:dyDescent="0.25">
      <c r="A533" s="94" t="s">
        <v>0</v>
      </c>
      <c r="B533" s="94" t="s">
        <v>1</v>
      </c>
      <c r="C533" s="94" t="s">
        <v>2</v>
      </c>
      <c r="D533" s="94" t="s">
        <v>3</v>
      </c>
      <c r="E533" s="94" t="s">
        <v>4</v>
      </c>
      <c r="F533" s="94" t="s">
        <v>5</v>
      </c>
    </row>
    <row r="534" spans="1:8" ht="16.5" hidden="1" outlineLevel="1" thickBot="1" x14ac:dyDescent="0.3">
      <c r="A534" s="95"/>
      <c r="B534" s="95"/>
      <c r="C534" s="95"/>
      <c r="D534" s="95"/>
      <c r="E534" s="95"/>
      <c r="F534" s="95"/>
      <c r="G534" s="85"/>
    </row>
    <row r="535" spans="1:8" ht="16.5" hidden="1" outlineLevel="1" thickBot="1" x14ac:dyDescent="0.3">
      <c r="A535" s="77" t="s">
        <v>6</v>
      </c>
      <c r="B535" s="78" t="s">
        <v>7</v>
      </c>
      <c r="C535" s="79">
        <v>182522886.84</v>
      </c>
      <c r="D535" s="80">
        <v>41030</v>
      </c>
      <c r="E535" s="88">
        <f>ROUND(E518*(1+H532),4)</f>
        <v>1.8552</v>
      </c>
      <c r="F535" s="79">
        <f>C535*E535*0.5%</f>
        <v>1693082.2983278399</v>
      </c>
      <c r="G535" s="86"/>
    </row>
    <row r="536" spans="1:8" ht="16.5" hidden="1" outlineLevel="1" thickBot="1" x14ac:dyDescent="0.3">
      <c r="A536" s="77" t="s">
        <v>8</v>
      </c>
      <c r="B536" s="78" t="s">
        <v>9</v>
      </c>
      <c r="C536" s="79">
        <v>78875980</v>
      </c>
      <c r="D536" s="80">
        <v>42125</v>
      </c>
      <c r="E536" s="88">
        <f>ROUND(E519*(1+H532),4)</f>
        <v>1.5095000000000001</v>
      </c>
      <c r="F536" s="79">
        <f t="shared" ref="F536:F539" si="126">C536*E536*0.5%</f>
        <v>595316.45905000006</v>
      </c>
      <c r="G536" s="86"/>
    </row>
    <row r="537" spans="1:8" ht="16.5" hidden="1" outlineLevel="1" thickBot="1" x14ac:dyDescent="0.3">
      <c r="A537" s="77" t="s">
        <v>10</v>
      </c>
      <c r="B537" s="78" t="s">
        <v>11</v>
      </c>
      <c r="C537" s="79">
        <v>40932883</v>
      </c>
      <c r="D537" s="80">
        <v>34700</v>
      </c>
      <c r="E537" s="88">
        <f>ROUND(E520*(1+H532),4)</f>
        <v>6.2451999999999996</v>
      </c>
      <c r="F537" s="79">
        <f t="shared" si="126"/>
        <v>1278170.204558</v>
      </c>
      <c r="G537" s="86"/>
    </row>
    <row r="538" spans="1:8" ht="16.5" hidden="1" outlineLevel="1" thickBot="1" x14ac:dyDescent="0.3">
      <c r="A538" s="77" t="s">
        <v>12</v>
      </c>
      <c r="B538" s="78" t="s">
        <v>13</v>
      </c>
      <c r="C538" s="79">
        <v>155589300</v>
      </c>
      <c r="D538" s="80">
        <v>34639</v>
      </c>
      <c r="E538" s="88">
        <f>ROUND(E521*(1+H532),4)</f>
        <v>6.4596</v>
      </c>
      <c r="F538" s="79">
        <f t="shared" si="126"/>
        <v>5025223.2114000004</v>
      </c>
      <c r="G538" s="86"/>
    </row>
    <row r="539" spans="1:8" ht="16.5" hidden="1" outlineLevel="1" thickBot="1" x14ac:dyDescent="0.3">
      <c r="A539" s="77" t="s">
        <v>14</v>
      </c>
      <c r="B539" s="78" t="s">
        <v>15</v>
      </c>
      <c r="C539" s="79">
        <v>57305578.299999997</v>
      </c>
      <c r="D539" s="80">
        <v>39508</v>
      </c>
      <c r="E539" s="88">
        <f>ROUND(E522*(1+H532),4)</f>
        <v>2.3279999999999998</v>
      </c>
      <c r="F539" s="79">
        <f t="shared" si="126"/>
        <v>667036.93141199998</v>
      </c>
      <c r="G539" s="86"/>
    </row>
    <row r="540" spans="1:8" ht="16.5" hidden="1" outlineLevel="1" thickBot="1" x14ac:dyDescent="0.3">
      <c r="A540" s="77" t="s">
        <v>16</v>
      </c>
      <c r="B540" s="78" t="s">
        <v>17</v>
      </c>
      <c r="C540" s="79">
        <v>20517119.66</v>
      </c>
      <c r="D540" s="80">
        <v>41944</v>
      </c>
      <c r="E540" s="88">
        <f>ROUND(E523*(1+H532),4)</f>
        <v>1.6027</v>
      </c>
      <c r="F540" s="79">
        <f t="shared" ref="F540" si="127">F523*(1+H532)</f>
        <v>245480.00059044943</v>
      </c>
      <c r="G540" s="86"/>
    </row>
    <row r="541" spans="1:8" ht="16.5" hidden="1" outlineLevel="1" thickBot="1" x14ac:dyDescent="0.3">
      <c r="A541" s="77" t="s">
        <v>18</v>
      </c>
      <c r="B541" s="78" t="s">
        <v>19</v>
      </c>
      <c r="C541" s="79">
        <v>332627387.68000001</v>
      </c>
      <c r="D541" s="80">
        <v>40544</v>
      </c>
      <c r="E541" s="88">
        <f>ROUND(E524*(1+H532),4)</f>
        <v>2.0034999999999998</v>
      </c>
      <c r="F541" s="79">
        <f t="shared" ref="F541:F544" si="128">C541*E541*0.5%</f>
        <v>3332094.8560843999</v>
      </c>
      <c r="G541" s="86"/>
    </row>
    <row r="542" spans="1:8" ht="16.5" hidden="1" outlineLevel="1" thickBot="1" x14ac:dyDescent="0.3">
      <c r="A542" s="77" t="s">
        <v>18</v>
      </c>
      <c r="B542" s="78" t="s">
        <v>20</v>
      </c>
      <c r="C542" s="79">
        <v>110392946.98999999</v>
      </c>
      <c r="D542" s="80">
        <v>40695</v>
      </c>
      <c r="E542" s="88">
        <f>ROUND(E525*(1+H532),4)</f>
        <v>1.9449000000000001</v>
      </c>
      <c r="F542" s="79">
        <f t="shared" si="128"/>
        <v>1073516.213004255</v>
      </c>
      <c r="G542" s="86"/>
    </row>
    <row r="543" spans="1:8" ht="16.5" hidden="1" outlineLevel="1" thickBot="1" x14ac:dyDescent="0.3">
      <c r="A543" s="77" t="s">
        <v>21</v>
      </c>
      <c r="B543" s="78" t="s">
        <v>22</v>
      </c>
      <c r="C543" s="79">
        <v>69772006.579999998</v>
      </c>
      <c r="D543" s="80">
        <v>34608</v>
      </c>
      <c r="E543" s="88">
        <f>ROUND(E526*(1+H532),4)</f>
        <v>6.6413000000000002</v>
      </c>
      <c r="F543" s="79">
        <f t="shared" si="128"/>
        <v>2316884.1364987702</v>
      </c>
      <c r="G543" s="86"/>
    </row>
    <row r="544" spans="1:8" ht="16.5" hidden="1" outlineLevel="1" thickBot="1" x14ac:dyDescent="0.3">
      <c r="A544" s="77" t="s">
        <v>23</v>
      </c>
      <c r="B544" s="78" t="s">
        <v>13</v>
      </c>
      <c r="C544" s="79">
        <v>176848117</v>
      </c>
      <c r="D544" s="80">
        <v>38504</v>
      </c>
      <c r="E544" s="88">
        <f>ROUND(E527*(1+H532),4)</f>
        <v>2.6088</v>
      </c>
      <c r="F544" s="79">
        <f t="shared" si="128"/>
        <v>2306806.8381480002</v>
      </c>
      <c r="G544" s="86"/>
    </row>
    <row r="545" spans="1:8" ht="16.5" hidden="1" outlineLevel="1" thickBot="1" x14ac:dyDescent="0.3">
      <c r="A545" s="77" t="s">
        <v>24</v>
      </c>
      <c r="B545" s="78" t="s">
        <v>25</v>
      </c>
      <c r="C545" s="81" t="s">
        <v>26</v>
      </c>
      <c r="D545" s="80">
        <v>35309</v>
      </c>
      <c r="E545" s="88">
        <f>ROUND(E528*(1+H532),4)</f>
        <v>4.7873999999999999</v>
      </c>
      <c r="F545" s="79">
        <f>F528*(1+H532)</f>
        <v>245480.00059044943</v>
      </c>
      <c r="G545" s="86"/>
    </row>
    <row r="546" spans="1:8" ht="16.5" hidden="1" outlineLevel="1" thickBot="1" x14ac:dyDescent="0.3">
      <c r="A546" s="77" t="s">
        <v>27</v>
      </c>
      <c r="B546" s="78" t="s">
        <v>28</v>
      </c>
      <c r="C546" s="79">
        <v>21664060</v>
      </c>
      <c r="D546" s="80">
        <v>42278</v>
      </c>
      <c r="E546" s="88">
        <f>ROUND(E529*(1+H532),4)</f>
        <v>1.4655</v>
      </c>
      <c r="F546" s="79">
        <f>F529*(1+H532)</f>
        <v>245480.00059044943</v>
      </c>
      <c r="G546" s="86"/>
    </row>
    <row r="547" spans="1:8" ht="16.5" hidden="1" outlineLevel="1" thickBot="1" x14ac:dyDescent="0.3">
      <c r="A547" s="77" t="s">
        <v>29</v>
      </c>
      <c r="B547" s="78" t="s">
        <v>13</v>
      </c>
      <c r="C547" s="79">
        <v>347969175</v>
      </c>
      <c r="D547" s="80">
        <v>41974</v>
      </c>
      <c r="E547" s="88">
        <f>ROUND(E530*(1+H532),4)</f>
        <v>1.5899000000000001</v>
      </c>
      <c r="F547" s="79">
        <f t="shared" ref="F547" si="129">C547*E547*0.5%</f>
        <v>2766180.9566624998</v>
      </c>
      <c r="G547" s="86"/>
    </row>
    <row r="548" spans="1:8" collapsed="1" x14ac:dyDescent="0.25"/>
    <row r="549" spans="1:8" ht="16.5" thickBot="1" x14ac:dyDescent="0.3">
      <c r="A549" s="92">
        <f>A532+31</f>
        <v>44789</v>
      </c>
      <c r="B549" s="93"/>
      <c r="C549" s="93"/>
      <c r="D549" s="93"/>
      <c r="E549" s="93"/>
      <c r="F549" s="93"/>
      <c r="G549" s="83">
        <f t="shared" ref="G549" si="130">G532+31</f>
        <v>44761</v>
      </c>
      <c r="H549" s="84">
        <f>'Série Histórica IPCA'!D419/100</f>
        <v>-6.8000000000000005E-3</v>
      </c>
    </row>
    <row r="550" spans="1:8" hidden="1" outlineLevel="1" x14ac:dyDescent="0.25">
      <c r="A550" s="94" t="s">
        <v>0</v>
      </c>
      <c r="B550" s="94" t="s">
        <v>1</v>
      </c>
      <c r="C550" s="94" t="s">
        <v>2</v>
      </c>
      <c r="D550" s="94" t="s">
        <v>3</v>
      </c>
      <c r="E550" s="94" t="s">
        <v>4</v>
      </c>
      <c r="F550" s="94" t="s">
        <v>5</v>
      </c>
    </row>
    <row r="551" spans="1:8" ht="16.5" hidden="1" outlineLevel="1" thickBot="1" x14ac:dyDescent="0.3">
      <c r="A551" s="95"/>
      <c r="B551" s="95"/>
      <c r="C551" s="95"/>
      <c r="D551" s="95"/>
      <c r="E551" s="95"/>
      <c r="F551" s="95"/>
      <c r="G551" s="85"/>
    </row>
    <row r="552" spans="1:8" ht="16.5" hidden="1" outlineLevel="1" thickBot="1" x14ac:dyDescent="0.3">
      <c r="A552" s="77" t="s">
        <v>6</v>
      </c>
      <c r="B552" s="78" t="s">
        <v>7</v>
      </c>
      <c r="C552" s="79">
        <v>182522886.84</v>
      </c>
      <c r="D552" s="80">
        <v>41030</v>
      </c>
      <c r="E552" s="88">
        <f>ROUND(E535*(1+H549),4)</f>
        <v>1.8426</v>
      </c>
      <c r="F552" s="79">
        <f>C552*E552*0.5%</f>
        <v>1681583.35645692</v>
      </c>
      <c r="G552" s="86"/>
    </row>
    <row r="553" spans="1:8" ht="16.5" hidden="1" outlineLevel="1" thickBot="1" x14ac:dyDescent="0.3">
      <c r="A553" s="77" t="s">
        <v>8</v>
      </c>
      <c r="B553" s="78" t="s">
        <v>9</v>
      </c>
      <c r="C553" s="79">
        <v>78875980</v>
      </c>
      <c r="D553" s="80">
        <v>42125</v>
      </c>
      <c r="E553" s="88">
        <f>ROUND(E536*(1+H549),4)</f>
        <v>1.4992000000000001</v>
      </c>
      <c r="F553" s="79">
        <f t="shared" ref="F553:F556" si="131">C553*E553*0.5%</f>
        <v>591254.34608000005</v>
      </c>
      <c r="G553" s="86"/>
    </row>
    <row r="554" spans="1:8" ht="16.5" hidden="1" outlineLevel="1" thickBot="1" x14ac:dyDescent="0.3">
      <c r="A554" s="77" t="s">
        <v>10</v>
      </c>
      <c r="B554" s="78" t="s">
        <v>11</v>
      </c>
      <c r="C554" s="79">
        <v>40932883</v>
      </c>
      <c r="D554" s="80">
        <v>34700</v>
      </c>
      <c r="E554" s="88">
        <f>ROUND(E537*(1+H549),4)</f>
        <v>6.2027000000000001</v>
      </c>
      <c r="F554" s="79">
        <f t="shared" si="131"/>
        <v>1269471.9669204999</v>
      </c>
      <c r="G554" s="86"/>
    </row>
    <row r="555" spans="1:8" ht="16.5" hidden="1" outlineLevel="1" thickBot="1" x14ac:dyDescent="0.3">
      <c r="A555" s="77" t="s">
        <v>12</v>
      </c>
      <c r="B555" s="78" t="s">
        <v>13</v>
      </c>
      <c r="C555" s="79">
        <v>155589300</v>
      </c>
      <c r="D555" s="80">
        <v>34639</v>
      </c>
      <c r="E555" s="88">
        <f>ROUND(E538*(1+H549),4)</f>
        <v>6.4157000000000002</v>
      </c>
      <c r="F555" s="79">
        <f t="shared" si="131"/>
        <v>4991071.3600500003</v>
      </c>
      <c r="G555" s="86"/>
    </row>
    <row r="556" spans="1:8" ht="16.5" hidden="1" outlineLevel="1" thickBot="1" x14ac:dyDescent="0.3">
      <c r="A556" s="77" t="s">
        <v>14</v>
      </c>
      <c r="B556" s="78" t="s">
        <v>15</v>
      </c>
      <c r="C556" s="79">
        <v>57305578.299999997</v>
      </c>
      <c r="D556" s="80">
        <v>39508</v>
      </c>
      <c r="E556" s="88">
        <f>ROUND(E539*(1+H549),4)</f>
        <v>2.3121999999999998</v>
      </c>
      <c r="F556" s="79">
        <f t="shared" si="131"/>
        <v>662509.79072629986</v>
      </c>
      <c r="G556" s="86"/>
    </row>
    <row r="557" spans="1:8" ht="16.5" hidden="1" outlineLevel="1" thickBot="1" x14ac:dyDescent="0.3">
      <c r="A557" s="77" t="s">
        <v>16</v>
      </c>
      <c r="B557" s="78" t="s">
        <v>17</v>
      </c>
      <c r="C557" s="79">
        <v>20517119.66</v>
      </c>
      <c r="D557" s="80">
        <v>41944</v>
      </c>
      <c r="E557" s="88">
        <f>ROUND(E540*(1+H549),4)</f>
        <v>1.5918000000000001</v>
      </c>
      <c r="F557" s="79">
        <f t="shared" ref="F557" si="132">F540*(1+H549)</f>
        <v>243810.73658643436</v>
      </c>
      <c r="G557" s="86"/>
    </row>
    <row r="558" spans="1:8" ht="16.5" hidden="1" outlineLevel="1" thickBot="1" x14ac:dyDescent="0.3">
      <c r="A558" s="77" t="s">
        <v>18</v>
      </c>
      <c r="B558" s="78" t="s">
        <v>19</v>
      </c>
      <c r="C558" s="79">
        <v>332627387.68000001</v>
      </c>
      <c r="D558" s="80">
        <v>40544</v>
      </c>
      <c r="E558" s="88">
        <f>ROUND(E541*(1+H549),4)</f>
        <v>1.9899</v>
      </c>
      <c r="F558" s="79">
        <f t="shared" ref="F558:F561" si="133">C558*E558*0.5%</f>
        <v>3309476.1937221601</v>
      </c>
      <c r="G558" s="86"/>
    </row>
    <row r="559" spans="1:8" ht="16.5" hidden="1" outlineLevel="1" thickBot="1" x14ac:dyDescent="0.3">
      <c r="A559" s="77" t="s">
        <v>18</v>
      </c>
      <c r="B559" s="78" t="s">
        <v>20</v>
      </c>
      <c r="C559" s="79">
        <v>110392946.98999999</v>
      </c>
      <c r="D559" s="80">
        <v>40695</v>
      </c>
      <c r="E559" s="88">
        <f>ROUND(E542*(1+H549),4)</f>
        <v>1.9317</v>
      </c>
      <c r="F559" s="79">
        <f t="shared" si="133"/>
        <v>1066230.2785029148</v>
      </c>
      <c r="G559" s="86"/>
    </row>
    <row r="560" spans="1:8" ht="16.5" hidden="1" outlineLevel="1" thickBot="1" x14ac:dyDescent="0.3">
      <c r="A560" s="77" t="s">
        <v>21</v>
      </c>
      <c r="B560" s="78" t="s">
        <v>22</v>
      </c>
      <c r="C560" s="79">
        <v>69772006.579999998</v>
      </c>
      <c r="D560" s="80">
        <v>34608</v>
      </c>
      <c r="E560" s="88">
        <f>ROUND(E543*(1+H549),4)</f>
        <v>6.5960999999999999</v>
      </c>
      <c r="F560" s="79">
        <f t="shared" si="133"/>
        <v>2301115.6630116897</v>
      </c>
      <c r="G560" s="86"/>
    </row>
    <row r="561" spans="1:8" ht="16.5" hidden="1" outlineLevel="1" thickBot="1" x14ac:dyDescent="0.3">
      <c r="A561" s="77" t="s">
        <v>23</v>
      </c>
      <c r="B561" s="78" t="s">
        <v>13</v>
      </c>
      <c r="C561" s="79">
        <v>176848117</v>
      </c>
      <c r="D561" s="80">
        <v>38504</v>
      </c>
      <c r="E561" s="88">
        <f>ROUND(E544*(1+H549),4)</f>
        <v>2.5911</v>
      </c>
      <c r="F561" s="79">
        <f t="shared" si="133"/>
        <v>2291155.7797935</v>
      </c>
      <c r="G561" s="86"/>
    </row>
    <row r="562" spans="1:8" ht="16.5" hidden="1" outlineLevel="1" thickBot="1" x14ac:dyDescent="0.3">
      <c r="A562" s="77" t="s">
        <v>24</v>
      </c>
      <c r="B562" s="78" t="s">
        <v>25</v>
      </c>
      <c r="C562" s="81" t="s">
        <v>26</v>
      </c>
      <c r="D562" s="80">
        <v>35309</v>
      </c>
      <c r="E562" s="88">
        <f>ROUND(E545*(1+H549),4)</f>
        <v>4.7548000000000004</v>
      </c>
      <c r="F562" s="79">
        <f>F545*(1+H549)</f>
        <v>243810.73658643436</v>
      </c>
      <c r="G562" s="86"/>
    </row>
    <row r="563" spans="1:8" ht="16.5" hidden="1" outlineLevel="1" thickBot="1" x14ac:dyDescent="0.3">
      <c r="A563" s="77" t="s">
        <v>27</v>
      </c>
      <c r="B563" s="78" t="s">
        <v>28</v>
      </c>
      <c r="C563" s="79">
        <v>21664060</v>
      </c>
      <c r="D563" s="80">
        <v>42278</v>
      </c>
      <c r="E563" s="88">
        <f>ROUND(E546*(1+H549),4)</f>
        <v>1.4555</v>
      </c>
      <c r="F563" s="79">
        <f>F546*(1+H549)</f>
        <v>243810.73658643436</v>
      </c>
      <c r="G563" s="86"/>
    </row>
    <row r="564" spans="1:8" ht="16.5" hidden="1" outlineLevel="1" thickBot="1" x14ac:dyDescent="0.3">
      <c r="A564" s="77" t="s">
        <v>29</v>
      </c>
      <c r="B564" s="78" t="s">
        <v>13</v>
      </c>
      <c r="C564" s="79">
        <v>347969175</v>
      </c>
      <c r="D564" s="80">
        <v>41974</v>
      </c>
      <c r="E564" s="88">
        <f>ROUND(E547*(1+H549),4)</f>
        <v>1.5790999999999999</v>
      </c>
      <c r="F564" s="79">
        <f t="shared" ref="F564" si="134">C564*E564*0.5%</f>
        <v>2747390.6212124997</v>
      </c>
      <c r="G564" s="86"/>
    </row>
    <row r="565" spans="1:8" collapsed="1" x14ac:dyDescent="0.25"/>
    <row r="566" spans="1:8" ht="16.5" thickBot="1" x14ac:dyDescent="0.3">
      <c r="A566" s="92">
        <f>A549+31</f>
        <v>44820</v>
      </c>
      <c r="B566" s="93"/>
      <c r="C566" s="93"/>
      <c r="D566" s="93"/>
      <c r="E566" s="93"/>
      <c r="F566" s="93"/>
      <c r="G566" s="83">
        <f t="shared" ref="G566" si="135">G549+31</f>
        <v>44792</v>
      </c>
      <c r="H566" s="84">
        <f>'Série Histórica IPCA'!D420/100</f>
        <v>-3.5999999999999999E-3</v>
      </c>
    </row>
    <row r="567" spans="1:8" hidden="1" outlineLevel="1" x14ac:dyDescent="0.25">
      <c r="A567" s="94" t="s">
        <v>0</v>
      </c>
      <c r="B567" s="94" t="s">
        <v>1</v>
      </c>
      <c r="C567" s="94" t="s">
        <v>2</v>
      </c>
      <c r="D567" s="94" t="s">
        <v>3</v>
      </c>
      <c r="E567" s="94" t="s">
        <v>4</v>
      </c>
      <c r="F567" s="94" t="s">
        <v>5</v>
      </c>
    </row>
    <row r="568" spans="1:8" ht="16.5" hidden="1" outlineLevel="1" thickBot="1" x14ac:dyDescent="0.3">
      <c r="A568" s="95"/>
      <c r="B568" s="95"/>
      <c r="C568" s="95"/>
      <c r="D568" s="95"/>
      <c r="E568" s="95"/>
      <c r="F568" s="95"/>
      <c r="G568" s="85"/>
    </row>
    <row r="569" spans="1:8" ht="16.5" hidden="1" outlineLevel="1" thickBot="1" x14ac:dyDescent="0.3">
      <c r="A569" s="77" t="s">
        <v>6</v>
      </c>
      <c r="B569" s="78" t="s">
        <v>7</v>
      </c>
      <c r="C569" s="79">
        <v>182522886.84</v>
      </c>
      <c r="D569" s="80">
        <v>41030</v>
      </c>
      <c r="E569" s="88">
        <f>ROUND(E552*(1+H566),4)</f>
        <v>1.8360000000000001</v>
      </c>
      <c r="F569" s="79">
        <f>C569*E569*0.5%</f>
        <v>1675560.1011912001</v>
      </c>
      <c r="G569" s="86"/>
    </row>
    <row r="570" spans="1:8" ht="16.5" hidden="1" outlineLevel="1" thickBot="1" x14ac:dyDescent="0.3">
      <c r="A570" s="77" t="s">
        <v>8</v>
      </c>
      <c r="B570" s="78" t="s">
        <v>9</v>
      </c>
      <c r="C570" s="79">
        <v>78875980</v>
      </c>
      <c r="D570" s="80">
        <v>42125</v>
      </c>
      <c r="E570" s="88">
        <f>ROUND(E553*(1+H566),4)</f>
        <v>1.4938</v>
      </c>
      <c r="F570" s="79">
        <f t="shared" ref="F570:F573" si="136">C570*E570*0.5%</f>
        <v>589124.69461999997</v>
      </c>
      <c r="G570" s="86"/>
    </row>
    <row r="571" spans="1:8" ht="16.5" hidden="1" outlineLevel="1" thickBot="1" x14ac:dyDescent="0.3">
      <c r="A571" s="77" t="s">
        <v>10</v>
      </c>
      <c r="B571" s="78" t="s">
        <v>11</v>
      </c>
      <c r="C571" s="79">
        <v>40932883</v>
      </c>
      <c r="D571" s="80">
        <v>34700</v>
      </c>
      <c r="E571" s="88">
        <f>ROUND(E554*(1+H566),4)</f>
        <v>6.1803999999999997</v>
      </c>
      <c r="F571" s="79">
        <f t="shared" si="136"/>
        <v>1264907.950466</v>
      </c>
      <c r="G571" s="86"/>
    </row>
    <row r="572" spans="1:8" ht="16.5" hidden="1" outlineLevel="1" thickBot="1" x14ac:dyDescent="0.3">
      <c r="A572" s="77" t="s">
        <v>12</v>
      </c>
      <c r="B572" s="78" t="s">
        <v>13</v>
      </c>
      <c r="C572" s="79">
        <v>155589300</v>
      </c>
      <c r="D572" s="80">
        <v>34639</v>
      </c>
      <c r="E572" s="88">
        <f>ROUND(E555*(1+H566),4)</f>
        <v>6.3925999999999998</v>
      </c>
      <c r="F572" s="79">
        <f t="shared" si="136"/>
        <v>4973100.7959000003</v>
      </c>
      <c r="G572" s="86"/>
    </row>
    <row r="573" spans="1:8" ht="16.5" hidden="1" outlineLevel="1" thickBot="1" x14ac:dyDescent="0.3">
      <c r="A573" s="77" t="s">
        <v>14</v>
      </c>
      <c r="B573" s="78" t="s">
        <v>15</v>
      </c>
      <c r="C573" s="79">
        <v>57305578.299999997</v>
      </c>
      <c r="D573" s="80">
        <v>39508</v>
      </c>
      <c r="E573" s="88">
        <f>ROUND(E556*(1+H566),4)</f>
        <v>2.3039000000000001</v>
      </c>
      <c r="F573" s="79">
        <f t="shared" si="136"/>
        <v>660131.60922684998</v>
      </c>
      <c r="G573" s="86"/>
    </row>
    <row r="574" spans="1:8" ht="16.5" hidden="1" outlineLevel="1" thickBot="1" x14ac:dyDescent="0.3">
      <c r="A574" s="77" t="s">
        <v>16</v>
      </c>
      <c r="B574" s="78" t="s">
        <v>17</v>
      </c>
      <c r="C574" s="79">
        <v>20517119.66</v>
      </c>
      <c r="D574" s="80">
        <v>41944</v>
      </c>
      <c r="E574" s="88">
        <f>ROUND(E557*(1+H566),4)</f>
        <v>1.5861000000000001</v>
      </c>
      <c r="F574" s="79">
        <f t="shared" ref="F574" si="137">F557*(1+H566)</f>
        <v>242933.01793472318</v>
      </c>
      <c r="G574" s="86"/>
    </row>
    <row r="575" spans="1:8" ht="16.5" hidden="1" outlineLevel="1" thickBot="1" x14ac:dyDescent="0.3">
      <c r="A575" s="77" t="s">
        <v>18</v>
      </c>
      <c r="B575" s="78" t="s">
        <v>19</v>
      </c>
      <c r="C575" s="79">
        <v>332627387.68000001</v>
      </c>
      <c r="D575" s="80">
        <v>40544</v>
      </c>
      <c r="E575" s="88">
        <f>ROUND(E558*(1+H566),4)</f>
        <v>1.9826999999999999</v>
      </c>
      <c r="F575" s="79">
        <f t="shared" ref="F575:F578" si="138">C575*E575*0.5%</f>
        <v>3297501.6077656802</v>
      </c>
      <c r="G575" s="86"/>
    </row>
    <row r="576" spans="1:8" ht="16.5" hidden="1" outlineLevel="1" thickBot="1" x14ac:dyDescent="0.3">
      <c r="A576" s="77" t="s">
        <v>18</v>
      </c>
      <c r="B576" s="78" t="s">
        <v>20</v>
      </c>
      <c r="C576" s="79">
        <v>110392946.98999999</v>
      </c>
      <c r="D576" s="80">
        <v>40695</v>
      </c>
      <c r="E576" s="88">
        <f>ROUND(E559*(1+H566),4)</f>
        <v>1.9247000000000001</v>
      </c>
      <c r="F576" s="79">
        <f t="shared" si="138"/>
        <v>1062366.525358265</v>
      </c>
      <c r="G576" s="86"/>
    </row>
    <row r="577" spans="1:8" ht="16.5" hidden="1" outlineLevel="1" thickBot="1" x14ac:dyDescent="0.3">
      <c r="A577" s="77" t="s">
        <v>21</v>
      </c>
      <c r="B577" s="78" t="s">
        <v>22</v>
      </c>
      <c r="C577" s="79">
        <v>69772006.579999998</v>
      </c>
      <c r="D577" s="80">
        <v>34608</v>
      </c>
      <c r="E577" s="88">
        <f>ROUND(E560*(1+H566),4)</f>
        <v>6.5724</v>
      </c>
      <c r="F577" s="79">
        <f t="shared" si="138"/>
        <v>2292847.68023196</v>
      </c>
      <c r="G577" s="86"/>
    </row>
    <row r="578" spans="1:8" ht="16.5" hidden="1" outlineLevel="1" thickBot="1" x14ac:dyDescent="0.3">
      <c r="A578" s="77" t="s">
        <v>23</v>
      </c>
      <c r="B578" s="78" t="s">
        <v>13</v>
      </c>
      <c r="C578" s="79">
        <v>176848117</v>
      </c>
      <c r="D578" s="80">
        <v>38504</v>
      </c>
      <c r="E578" s="88">
        <f>ROUND(E561*(1+H566),4)</f>
        <v>2.5817999999999999</v>
      </c>
      <c r="F578" s="79">
        <f t="shared" si="138"/>
        <v>2282932.3423529998</v>
      </c>
      <c r="G578" s="86"/>
    </row>
    <row r="579" spans="1:8" ht="16.5" hidden="1" outlineLevel="1" thickBot="1" x14ac:dyDescent="0.3">
      <c r="A579" s="77" t="s">
        <v>24</v>
      </c>
      <c r="B579" s="78" t="s">
        <v>25</v>
      </c>
      <c r="C579" s="81" t="s">
        <v>26</v>
      </c>
      <c r="D579" s="80">
        <v>35309</v>
      </c>
      <c r="E579" s="88">
        <f>ROUND(E562*(1+H566),4)</f>
        <v>4.7377000000000002</v>
      </c>
      <c r="F579" s="79">
        <f>F562*(1+H566)</f>
        <v>242933.01793472318</v>
      </c>
      <c r="G579" s="86"/>
    </row>
    <row r="580" spans="1:8" ht="16.5" hidden="1" outlineLevel="1" thickBot="1" x14ac:dyDescent="0.3">
      <c r="A580" s="77" t="s">
        <v>27</v>
      </c>
      <c r="B580" s="78" t="s">
        <v>28</v>
      </c>
      <c r="C580" s="79">
        <v>21664060</v>
      </c>
      <c r="D580" s="80">
        <v>42278</v>
      </c>
      <c r="E580" s="88">
        <f>ROUND(E563*(1+H566),4)</f>
        <v>1.4502999999999999</v>
      </c>
      <c r="F580" s="79">
        <f>F563*(1+H566)</f>
        <v>242933.01793472318</v>
      </c>
      <c r="G580" s="86"/>
    </row>
    <row r="581" spans="1:8" ht="16.5" hidden="1" outlineLevel="1" thickBot="1" x14ac:dyDescent="0.3">
      <c r="A581" s="77" t="s">
        <v>29</v>
      </c>
      <c r="B581" s="78" t="s">
        <v>13</v>
      </c>
      <c r="C581" s="79">
        <v>347969175</v>
      </c>
      <c r="D581" s="80">
        <v>41974</v>
      </c>
      <c r="E581" s="88">
        <f>ROUND(E564*(1+H566),4)</f>
        <v>1.5733999999999999</v>
      </c>
      <c r="F581" s="79">
        <f t="shared" ref="F581" si="139">C581*E581*0.5%</f>
        <v>2737473.4997249995</v>
      </c>
      <c r="G581" s="86"/>
    </row>
    <row r="582" spans="1:8" collapsed="1" x14ac:dyDescent="0.25"/>
    <row r="583" spans="1:8" ht="16.5" thickBot="1" x14ac:dyDescent="0.3">
      <c r="A583" s="92">
        <f>A566+31</f>
        <v>44851</v>
      </c>
      <c r="B583" s="93"/>
      <c r="C583" s="93"/>
      <c r="D583" s="93"/>
      <c r="E583" s="93"/>
      <c r="F583" s="93"/>
      <c r="G583" s="83">
        <f t="shared" ref="G583" si="140">G566+31</f>
        <v>44823</v>
      </c>
      <c r="H583" s="84">
        <f>'Série Histórica IPCA'!D421/100</f>
        <v>-2.8999999999999998E-3</v>
      </c>
    </row>
    <row r="584" spans="1:8" hidden="1" outlineLevel="1" x14ac:dyDescent="0.25">
      <c r="A584" s="94" t="s">
        <v>0</v>
      </c>
      <c r="B584" s="94" t="s">
        <v>1</v>
      </c>
      <c r="C584" s="94" t="s">
        <v>2</v>
      </c>
      <c r="D584" s="94" t="s">
        <v>3</v>
      </c>
      <c r="E584" s="94" t="s">
        <v>4</v>
      </c>
      <c r="F584" s="94" t="s">
        <v>5</v>
      </c>
    </row>
    <row r="585" spans="1:8" ht="16.5" hidden="1" outlineLevel="1" thickBot="1" x14ac:dyDescent="0.3">
      <c r="A585" s="95"/>
      <c r="B585" s="95"/>
      <c r="C585" s="95"/>
      <c r="D585" s="95"/>
      <c r="E585" s="95"/>
      <c r="F585" s="95"/>
      <c r="G585" s="85"/>
    </row>
    <row r="586" spans="1:8" ht="16.5" hidden="1" outlineLevel="1" thickBot="1" x14ac:dyDescent="0.3">
      <c r="A586" s="77" t="s">
        <v>6</v>
      </c>
      <c r="B586" s="78" t="s">
        <v>7</v>
      </c>
      <c r="C586" s="79">
        <v>182522886.84</v>
      </c>
      <c r="D586" s="80">
        <v>41030</v>
      </c>
      <c r="E586" s="88">
        <f>ROUND(E569*(1+H583),4)</f>
        <v>1.8307</v>
      </c>
      <c r="F586" s="79">
        <f>C586*E586*0.5%</f>
        <v>1670723.24468994</v>
      </c>
      <c r="G586" s="86"/>
    </row>
    <row r="587" spans="1:8" ht="16.5" hidden="1" outlineLevel="1" thickBot="1" x14ac:dyDescent="0.3">
      <c r="A587" s="77" t="s">
        <v>8</v>
      </c>
      <c r="B587" s="78" t="s">
        <v>9</v>
      </c>
      <c r="C587" s="79">
        <v>78875980</v>
      </c>
      <c r="D587" s="80">
        <v>42125</v>
      </c>
      <c r="E587" s="88">
        <f>ROUND(E570*(1+H583),4)</f>
        <v>1.4895</v>
      </c>
      <c r="F587" s="79">
        <f t="shared" ref="F587:F590" si="141">C587*E587*0.5%</f>
        <v>587428.86105000007</v>
      </c>
      <c r="G587" s="86"/>
    </row>
    <row r="588" spans="1:8" ht="16.5" hidden="1" outlineLevel="1" thickBot="1" x14ac:dyDescent="0.3">
      <c r="A588" s="77" t="s">
        <v>10</v>
      </c>
      <c r="B588" s="78" t="s">
        <v>11</v>
      </c>
      <c r="C588" s="79">
        <v>40932883</v>
      </c>
      <c r="D588" s="80">
        <v>34700</v>
      </c>
      <c r="E588" s="88">
        <f>ROUND(E571*(1+H583),4)</f>
        <v>6.1624999999999996</v>
      </c>
      <c r="F588" s="79">
        <f t="shared" si="141"/>
        <v>1261244.4574374999</v>
      </c>
      <c r="G588" s="86"/>
    </row>
    <row r="589" spans="1:8" ht="16.5" hidden="1" outlineLevel="1" thickBot="1" x14ac:dyDescent="0.3">
      <c r="A589" s="77" t="s">
        <v>12</v>
      </c>
      <c r="B589" s="78" t="s">
        <v>13</v>
      </c>
      <c r="C589" s="79">
        <v>155589300</v>
      </c>
      <c r="D589" s="80">
        <v>34639</v>
      </c>
      <c r="E589" s="88">
        <f>ROUND(E572*(1+H583),4)</f>
        <v>6.3741000000000003</v>
      </c>
      <c r="F589" s="79">
        <f t="shared" si="141"/>
        <v>4958708.78565</v>
      </c>
      <c r="G589" s="86"/>
    </row>
    <row r="590" spans="1:8" ht="16.5" hidden="1" outlineLevel="1" thickBot="1" x14ac:dyDescent="0.3">
      <c r="A590" s="77" t="s">
        <v>14</v>
      </c>
      <c r="B590" s="78" t="s">
        <v>15</v>
      </c>
      <c r="C590" s="79">
        <v>57305578.299999997</v>
      </c>
      <c r="D590" s="80">
        <v>39508</v>
      </c>
      <c r="E590" s="88">
        <f>ROUND(E573*(1+H583),4)</f>
        <v>2.2972000000000001</v>
      </c>
      <c r="F590" s="79">
        <f t="shared" si="141"/>
        <v>658211.87235379999</v>
      </c>
      <c r="G590" s="86"/>
    </row>
    <row r="591" spans="1:8" ht="16.5" hidden="1" outlineLevel="1" thickBot="1" x14ac:dyDescent="0.3">
      <c r="A591" s="77" t="s">
        <v>16</v>
      </c>
      <c r="B591" s="78" t="s">
        <v>17</v>
      </c>
      <c r="C591" s="79">
        <v>20517119.66</v>
      </c>
      <c r="D591" s="80">
        <v>41944</v>
      </c>
      <c r="E591" s="88">
        <f>ROUND(E574*(1+H583),4)</f>
        <v>1.5814999999999999</v>
      </c>
      <c r="F591" s="79">
        <f t="shared" ref="F591" si="142">F574*(1+H583)</f>
        <v>242228.51218271247</v>
      </c>
      <c r="G591" s="86"/>
    </row>
    <row r="592" spans="1:8" ht="16.5" hidden="1" outlineLevel="1" thickBot="1" x14ac:dyDescent="0.3">
      <c r="A592" s="77" t="s">
        <v>18</v>
      </c>
      <c r="B592" s="78" t="s">
        <v>19</v>
      </c>
      <c r="C592" s="79">
        <v>332627387.68000001</v>
      </c>
      <c r="D592" s="80">
        <v>40544</v>
      </c>
      <c r="E592" s="88">
        <f>ROUND(E575*(1+H583),4)</f>
        <v>1.9770000000000001</v>
      </c>
      <c r="F592" s="79">
        <f t="shared" ref="F592:F595" si="143">C592*E592*0.5%</f>
        <v>3288021.7272168007</v>
      </c>
      <c r="G592" s="86"/>
    </row>
    <row r="593" spans="1:8" ht="16.5" hidden="1" outlineLevel="1" thickBot="1" x14ac:dyDescent="0.3">
      <c r="A593" s="77" t="s">
        <v>18</v>
      </c>
      <c r="B593" s="78" t="s">
        <v>20</v>
      </c>
      <c r="C593" s="79">
        <v>110392946.98999999</v>
      </c>
      <c r="D593" s="80">
        <v>40695</v>
      </c>
      <c r="E593" s="88">
        <f>ROUND(E576*(1+H583),4)</f>
        <v>1.9191</v>
      </c>
      <c r="F593" s="79">
        <f t="shared" si="143"/>
        <v>1059275.5228425448</v>
      </c>
      <c r="G593" s="86"/>
    </row>
    <row r="594" spans="1:8" ht="16.5" hidden="1" outlineLevel="1" thickBot="1" x14ac:dyDescent="0.3">
      <c r="A594" s="77" t="s">
        <v>21</v>
      </c>
      <c r="B594" s="78" t="s">
        <v>22</v>
      </c>
      <c r="C594" s="79">
        <v>69772006.579999998</v>
      </c>
      <c r="D594" s="80">
        <v>34608</v>
      </c>
      <c r="E594" s="88">
        <f>ROUND(E577*(1+H583),4)</f>
        <v>6.5533000000000001</v>
      </c>
      <c r="F594" s="79">
        <f t="shared" si="143"/>
        <v>2286184.4536035699</v>
      </c>
      <c r="G594" s="86"/>
    </row>
    <row r="595" spans="1:8" ht="16.5" hidden="1" outlineLevel="1" thickBot="1" x14ac:dyDescent="0.3">
      <c r="A595" s="77" t="s">
        <v>23</v>
      </c>
      <c r="B595" s="78" t="s">
        <v>13</v>
      </c>
      <c r="C595" s="79">
        <v>176848117</v>
      </c>
      <c r="D595" s="80">
        <v>38504</v>
      </c>
      <c r="E595" s="88">
        <f>ROUND(E578*(1+H583),4)</f>
        <v>2.5743</v>
      </c>
      <c r="F595" s="79">
        <f t="shared" si="143"/>
        <v>2276300.5379655003</v>
      </c>
      <c r="G595" s="86"/>
    </row>
    <row r="596" spans="1:8" ht="16.5" hidden="1" outlineLevel="1" thickBot="1" x14ac:dyDescent="0.3">
      <c r="A596" s="77" t="s">
        <v>24</v>
      </c>
      <c r="B596" s="78" t="s">
        <v>25</v>
      </c>
      <c r="C596" s="81" t="s">
        <v>26</v>
      </c>
      <c r="D596" s="80">
        <v>35309</v>
      </c>
      <c r="E596" s="88">
        <f>ROUND(E579*(1+H583),4)</f>
        <v>4.7240000000000002</v>
      </c>
      <c r="F596" s="79">
        <f>F579*(1+H583)</f>
        <v>242228.51218271247</v>
      </c>
      <c r="G596" s="86"/>
    </row>
    <row r="597" spans="1:8" ht="16.5" hidden="1" outlineLevel="1" thickBot="1" x14ac:dyDescent="0.3">
      <c r="A597" s="77" t="s">
        <v>27</v>
      </c>
      <c r="B597" s="78" t="s">
        <v>28</v>
      </c>
      <c r="C597" s="79">
        <v>21664060</v>
      </c>
      <c r="D597" s="80">
        <v>42278</v>
      </c>
      <c r="E597" s="88">
        <f>ROUND(E580*(1+H583),4)</f>
        <v>1.4460999999999999</v>
      </c>
      <c r="F597" s="79">
        <f>F580*(1+H583)</f>
        <v>242228.51218271247</v>
      </c>
      <c r="G597" s="86"/>
    </row>
    <row r="598" spans="1:8" ht="16.5" hidden="1" outlineLevel="1" thickBot="1" x14ac:dyDescent="0.3">
      <c r="A598" s="77" t="s">
        <v>29</v>
      </c>
      <c r="B598" s="78" t="s">
        <v>13</v>
      </c>
      <c r="C598" s="79">
        <v>347969175</v>
      </c>
      <c r="D598" s="80">
        <v>41974</v>
      </c>
      <c r="E598" s="88">
        <f>ROUND(E581*(1+H583),4)</f>
        <v>1.5688</v>
      </c>
      <c r="F598" s="79">
        <f t="shared" ref="F598" si="144">C598*E598*0.5%</f>
        <v>2729470.2087000003</v>
      </c>
      <c r="G598" s="86"/>
    </row>
    <row r="599" spans="1:8" collapsed="1" x14ac:dyDescent="0.25"/>
    <row r="600" spans="1:8" ht="16.5" thickBot="1" x14ac:dyDescent="0.3">
      <c r="A600" s="92">
        <f>A583+31</f>
        <v>44882</v>
      </c>
      <c r="B600" s="93"/>
      <c r="C600" s="93"/>
      <c r="D600" s="93"/>
      <c r="E600" s="93"/>
      <c r="F600" s="93"/>
      <c r="G600" s="83">
        <f t="shared" ref="G600" si="145">G583+31</f>
        <v>44854</v>
      </c>
      <c r="H600" s="84">
        <f>'Série Histórica IPCA'!D422/100</f>
        <v>5.8999999999999999E-3</v>
      </c>
    </row>
    <row r="601" spans="1:8" hidden="1" outlineLevel="1" x14ac:dyDescent="0.25">
      <c r="A601" s="94" t="s">
        <v>0</v>
      </c>
      <c r="B601" s="94" t="s">
        <v>1</v>
      </c>
      <c r="C601" s="94" t="s">
        <v>2</v>
      </c>
      <c r="D601" s="94" t="s">
        <v>3</v>
      </c>
      <c r="E601" s="94" t="s">
        <v>4</v>
      </c>
      <c r="F601" s="94" t="s">
        <v>5</v>
      </c>
    </row>
    <row r="602" spans="1:8" ht="16.5" hidden="1" outlineLevel="1" thickBot="1" x14ac:dyDescent="0.3">
      <c r="A602" s="95"/>
      <c r="B602" s="95"/>
      <c r="C602" s="95"/>
      <c r="D602" s="95"/>
      <c r="E602" s="95"/>
      <c r="F602" s="95"/>
      <c r="G602" s="85"/>
    </row>
    <row r="603" spans="1:8" ht="16.5" hidden="1" outlineLevel="1" thickBot="1" x14ac:dyDescent="0.3">
      <c r="A603" s="77" t="s">
        <v>6</v>
      </c>
      <c r="B603" s="78" t="s">
        <v>7</v>
      </c>
      <c r="C603" s="79">
        <v>182522886.84</v>
      </c>
      <c r="D603" s="80">
        <v>41030</v>
      </c>
      <c r="E603" s="88">
        <f>ROUND(E586*(1+H600),4)</f>
        <v>1.8414999999999999</v>
      </c>
      <c r="F603" s="79">
        <f>C603*E603*0.5%</f>
        <v>1680579.4805792999</v>
      </c>
      <c r="G603" s="86"/>
    </row>
    <row r="604" spans="1:8" ht="16.5" hidden="1" outlineLevel="1" thickBot="1" x14ac:dyDescent="0.3">
      <c r="A604" s="77" t="s">
        <v>8</v>
      </c>
      <c r="B604" s="78" t="s">
        <v>9</v>
      </c>
      <c r="C604" s="79">
        <v>78875980</v>
      </c>
      <c r="D604" s="80">
        <v>42125</v>
      </c>
      <c r="E604" s="88">
        <f>ROUND(E587*(1+H600),4)</f>
        <v>1.4983</v>
      </c>
      <c r="F604" s="79">
        <f t="shared" ref="F604:F607" si="146">C604*E604*0.5%</f>
        <v>590899.40416999999</v>
      </c>
      <c r="G604" s="86"/>
    </row>
    <row r="605" spans="1:8" ht="16.5" hidden="1" outlineLevel="1" thickBot="1" x14ac:dyDescent="0.3">
      <c r="A605" s="77" t="s">
        <v>10</v>
      </c>
      <c r="B605" s="78" t="s">
        <v>11</v>
      </c>
      <c r="C605" s="79">
        <v>40932883</v>
      </c>
      <c r="D605" s="80">
        <v>34700</v>
      </c>
      <c r="E605" s="88">
        <f>ROUND(E588*(1+H600),4)</f>
        <v>6.1989000000000001</v>
      </c>
      <c r="F605" s="79">
        <f t="shared" si="146"/>
        <v>1268694.2421435001</v>
      </c>
      <c r="G605" s="86"/>
    </row>
    <row r="606" spans="1:8" ht="16.5" hidden="1" outlineLevel="1" thickBot="1" x14ac:dyDescent="0.3">
      <c r="A606" s="77" t="s">
        <v>12</v>
      </c>
      <c r="B606" s="78" t="s">
        <v>13</v>
      </c>
      <c r="C606" s="79">
        <v>155589300</v>
      </c>
      <c r="D606" s="80">
        <v>34639</v>
      </c>
      <c r="E606" s="88">
        <f>ROUND(E589*(1+H600),4)</f>
        <v>6.4116999999999997</v>
      </c>
      <c r="F606" s="79">
        <f t="shared" si="146"/>
        <v>4987959.5740499999</v>
      </c>
      <c r="G606" s="86"/>
    </row>
    <row r="607" spans="1:8" ht="16.5" hidden="1" outlineLevel="1" thickBot="1" x14ac:dyDescent="0.3">
      <c r="A607" s="77" t="s">
        <v>14</v>
      </c>
      <c r="B607" s="78" t="s">
        <v>15</v>
      </c>
      <c r="C607" s="79">
        <v>57305578.299999997</v>
      </c>
      <c r="D607" s="80">
        <v>39508</v>
      </c>
      <c r="E607" s="88">
        <f>ROUND(E590*(1+H600),4)</f>
        <v>2.3108</v>
      </c>
      <c r="F607" s="79">
        <f t="shared" si="146"/>
        <v>662108.6516782</v>
      </c>
      <c r="G607" s="86"/>
    </row>
    <row r="608" spans="1:8" ht="16.5" hidden="1" outlineLevel="1" thickBot="1" x14ac:dyDescent="0.3">
      <c r="A608" s="77" t="s">
        <v>16</v>
      </c>
      <c r="B608" s="78" t="s">
        <v>17</v>
      </c>
      <c r="C608" s="79">
        <v>20517119.66</v>
      </c>
      <c r="D608" s="80">
        <v>41944</v>
      </c>
      <c r="E608" s="88">
        <f>ROUND(E591*(1+H600),4)</f>
        <v>1.5908</v>
      </c>
      <c r="F608" s="79">
        <f t="shared" ref="F608" si="147">F591*(1+H600)</f>
        <v>243657.66040459048</v>
      </c>
      <c r="G608" s="86"/>
    </row>
    <row r="609" spans="1:8" ht="16.5" hidden="1" outlineLevel="1" thickBot="1" x14ac:dyDescent="0.3">
      <c r="A609" s="77" t="s">
        <v>18</v>
      </c>
      <c r="B609" s="78" t="s">
        <v>19</v>
      </c>
      <c r="C609" s="79">
        <v>332627387.68000001</v>
      </c>
      <c r="D609" s="80">
        <v>40544</v>
      </c>
      <c r="E609" s="88">
        <f>ROUND(E592*(1+H600),4)</f>
        <v>1.9886999999999999</v>
      </c>
      <c r="F609" s="79">
        <f t="shared" ref="F609:F612" si="148">C609*E609*0.5%</f>
        <v>3307480.4293960799</v>
      </c>
      <c r="G609" s="86"/>
    </row>
    <row r="610" spans="1:8" ht="16.5" hidden="1" outlineLevel="1" thickBot="1" x14ac:dyDescent="0.3">
      <c r="A610" s="77" t="s">
        <v>18</v>
      </c>
      <c r="B610" s="78" t="s">
        <v>20</v>
      </c>
      <c r="C610" s="79">
        <v>110392946.98999999</v>
      </c>
      <c r="D610" s="80">
        <v>40695</v>
      </c>
      <c r="E610" s="88">
        <f>ROUND(E593*(1+H600),4)</f>
        <v>1.9303999999999999</v>
      </c>
      <c r="F610" s="79">
        <f t="shared" si="148"/>
        <v>1065512.7243474799</v>
      </c>
      <c r="G610" s="86"/>
    </row>
    <row r="611" spans="1:8" ht="16.5" hidden="1" outlineLevel="1" thickBot="1" x14ac:dyDescent="0.3">
      <c r="A611" s="77" t="s">
        <v>21</v>
      </c>
      <c r="B611" s="78" t="s">
        <v>22</v>
      </c>
      <c r="C611" s="79">
        <v>69772006.579999998</v>
      </c>
      <c r="D611" s="80">
        <v>34608</v>
      </c>
      <c r="E611" s="88">
        <f>ROUND(E594*(1+H600),4)</f>
        <v>6.5919999999999996</v>
      </c>
      <c r="F611" s="79">
        <f t="shared" si="148"/>
        <v>2299685.3368767998</v>
      </c>
      <c r="G611" s="86"/>
    </row>
    <row r="612" spans="1:8" ht="16.5" hidden="1" outlineLevel="1" thickBot="1" x14ac:dyDescent="0.3">
      <c r="A612" s="77" t="s">
        <v>23</v>
      </c>
      <c r="B612" s="78" t="s">
        <v>13</v>
      </c>
      <c r="C612" s="79">
        <v>176848117</v>
      </c>
      <c r="D612" s="80">
        <v>38504</v>
      </c>
      <c r="E612" s="88">
        <f>ROUND(E595*(1+H600),4)</f>
        <v>2.5895000000000001</v>
      </c>
      <c r="F612" s="79">
        <f t="shared" si="148"/>
        <v>2289740.9948575003</v>
      </c>
      <c r="G612" s="86"/>
    </row>
    <row r="613" spans="1:8" ht="16.5" hidden="1" outlineLevel="1" thickBot="1" x14ac:dyDescent="0.3">
      <c r="A613" s="77" t="s">
        <v>24</v>
      </c>
      <c r="B613" s="78" t="s">
        <v>25</v>
      </c>
      <c r="C613" s="81" t="s">
        <v>26</v>
      </c>
      <c r="D613" s="80">
        <v>35309</v>
      </c>
      <c r="E613" s="88">
        <f>ROUND(E596*(1+H600),4)</f>
        <v>4.7519</v>
      </c>
      <c r="F613" s="79">
        <f>F596*(1+H600)</f>
        <v>243657.66040459048</v>
      </c>
      <c r="G613" s="86"/>
    </row>
    <row r="614" spans="1:8" ht="16.5" hidden="1" outlineLevel="1" thickBot="1" x14ac:dyDescent="0.3">
      <c r="A614" s="77" t="s">
        <v>27</v>
      </c>
      <c r="B614" s="78" t="s">
        <v>28</v>
      </c>
      <c r="C614" s="79">
        <v>21664060</v>
      </c>
      <c r="D614" s="80">
        <v>42278</v>
      </c>
      <c r="E614" s="88">
        <f>ROUND(E597*(1+H600),4)</f>
        <v>1.4545999999999999</v>
      </c>
      <c r="F614" s="79">
        <f>F597*(1+H600)</f>
        <v>243657.66040459048</v>
      </c>
      <c r="G614" s="86"/>
    </row>
    <row r="615" spans="1:8" ht="16.5" hidden="1" outlineLevel="1" thickBot="1" x14ac:dyDescent="0.3">
      <c r="A615" s="77" t="s">
        <v>29</v>
      </c>
      <c r="B615" s="78" t="s">
        <v>13</v>
      </c>
      <c r="C615" s="79">
        <v>347969175</v>
      </c>
      <c r="D615" s="80">
        <v>41974</v>
      </c>
      <c r="E615" s="88">
        <f>ROUND(E598*(1+H600),4)</f>
        <v>1.5781000000000001</v>
      </c>
      <c r="F615" s="79">
        <f t="shared" ref="F615" si="149">C615*E615*0.5%</f>
        <v>2745650.7753375</v>
      </c>
      <c r="G615" s="86"/>
    </row>
    <row r="616" spans="1:8" collapsed="1" x14ac:dyDescent="0.25"/>
    <row r="617" spans="1:8" ht="16.5" thickBot="1" x14ac:dyDescent="0.3">
      <c r="A617" s="92">
        <f>A600+31</f>
        <v>44913</v>
      </c>
      <c r="B617" s="93"/>
      <c r="C617" s="93"/>
      <c r="D617" s="93"/>
      <c r="E617" s="93"/>
      <c r="F617" s="93"/>
      <c r="G617" s="83">
        <f t="shared" ref="G617" si="150">G600+31</f>
        <v>44885</v>
      </c>
      <c r="H617" s="84">
        <f>'Série Histórica IPCA'!D423/100</f>
        <v>4.0999999999999995E-3</v>
      </c>
    </row>
    <row r="618" spans="1:8" hidden="1" outlineLevel="1" x14ac:dyDescent="0.25">
      <c r="A618" s="94" t="s">
        <v>0</v>
      </c>
      <c r="B618" s="94" t="s">
        <v>1</v>
      </c>
      <c r="C618" s="94" t="s">
        <v>2</v>
      </c>
      <c r="D618" s="94" t="s">
        <v>3</v>
      </c>
      <c r="E618" s="94" t="s">
        <v>4</v>
      </c>
      <c r="F618" s="94" t="s">
        <v>5</v>
      </c>
    </row>
    <row r="619" spans="1:8" ht="16.5" hidden="1" outlineLevel="1" thickBot="1" x14ac:dyDescent="0.3">
      <c r="A619" s="95"/>
      <c r="B619" s="95"/>
      <c r="C619" s="95"/>
      <c r="D619" s="95"/>
      <c r="E619" s="95"/>
      <c r="F619" s="95"/>
      <c r="G619" s="85"/>
    </row>
    <row r="620" spans="1:8" ht="16.5" hidden="1" outlineLevel="1" thickBot="1" x14ac:dyDescent="0.3">
      <c r="A620" s="77" t="s">
        <v>6</v>
      </c>
      <c r="B620" s="78" t="s">
        <v>7</v>
      </c>
      <c r="C620" s="79">
        <v>182522886.84</v>
      </c>
      <c r="D620" s="80">
        <v>41030</v>
      </c>
      <c r="E620" s="88">
        <f>ROUND(E603*(1+H617),4)</f>
        <v>1.8491</v>
      </c>
      <c r="F620" s="79">
        <f>C620*E620*0.5%</f>
        <v>1687515.3502792201</v>
      </c>
      <c r="G620" s="86"/>
    </row>
    <row r="621" spans="1:8" ht="16.5" hidden="1" outlineLevel="1" thickBot="1" x14ac:dyDescent="0.3">
      <c r="A621" s="77" t="s">
        <v>8</v>
      </c>
      <c r="B621" s="78" t="s">
        <v>9</v>
      </c>
      <c r="C621" s="79">
        <v>78875980</v>
      </c>
      <c r="D621" s="80">
        <v>42125</v>
      </c>
      <c r="E621" s="88">
        <f>ROUND(E604*(1+H617),4)</f>
        <v>1.5044</v>
      </c>
      <c r="F621" s="79">
        <f t="shared" ref="F621:F624" si="151">C621*E621*0.5%</f>
        <v>593305.12156</v>
      </c>
      <c r="G621" s="86"/>
    </row>
    <row r="622" spans="1:8" ht="16.5" hidden="1" outlineLevel="1" thickBot="1" x14ac:dyDescent="0.3">
      <c r="A622" s="77" t="s">
        <v>10</v>
      </c>
      <c r="B622" s="78" t="s">
        <v>11</v>
      </c>
      <c r="C622" s="79">
        <v>40932883</v>
      </c>
      <c r="D622" s="80">
        <v>34700</v>
      </c>
      <c r="E622" s="88">
        <f>ROUND(E605*(1+H617),4)</f>
        <v>6.2243000000000004</v>
      </c>
      <c r="F622" s="79">
        <f t="shared" si="151"/>
        <v>1273892.7182845001</v>
      </c>
      <c r="G622" s="86"/>
    </row>
    <row r="623" spans="1:8" ht="16.5" hidden="1" outlineLevel="1" thickBot="1" x14ac:dyDescent="0.3">
      <c r="A623" s="77" t="s">
        <v>12</v>
      </c>
      <c r="B623" s="78" t="s">
        <v>13</v>
      </c>
      <c r="C623" s="79">
        <v>155589300</v>
      </c>
      <c r="D623" s="80">
        <v>34639</v>
      </c>
      <c r="E623" s="88">
        <f>ROUND(E606*(1+H617),4)</f>
        <v>6.4379999999999997</v>
      </c>
      <c r="F623" s="79">
        <f t="shared" si="151"/>
        <v>5008419.5669999998</v>
      </c>
      <c r="G623" s="86"/>
    </row>
    <row r="624" spans="1:8" ht="16.5" hidden="1" outlineLevel="1" thickBot="1" x14ac:dyDescent="0.3">
      <c r="A624" s="77" t="s">
        <v>14</v>
      </c>
      <c r="B624" s="78" t="s">
        <v>15</v>
      </c>
      <c r="C624" s="79">
        <v>57305578.299999997</v>
      </c>
      <c r="D624" s="80">
        <v>39508</v>
      </c>
      <c r="E624" s="88">
        <f>ROUND(E607*(1+H617),4)</f>
        <v>2.3203</v>
      </c>
      <c r="F624" s="79">
        <f t="shared" si="151"/>
        <v>664830.66664744995</v>
      </c>
      <c r="G624" s="86"/>
    </row>
    <row r="625" spans="1:8" ht="16.5" hidden="1" outlineLevel="1" thickBot="1" x14ac:dyDescent="0.3">
      <c r="A625" s="77" t="s">
        <v>16</v>
      </c>
      <c r="B625" s="78" t="s">
        <v>17</v>
      </c>
      <c r="C625" s="79">
        <v>20517119.66</v>
      </c>
      <c r="D625" s="80">
        <v>41944</v>
      </c>
      <c r="E625" s="88">
        <f>ROUND(E608*(1+H617),4)</f>
        <v>1.5972999999999999</v>
      </c>
      <c r="F625" s="79">
        <f t="shared" ref="F625" si="152">F608*(1+H617)</f>
        <v>244656.6568122493</v>
      </c>
      <c r="G625" s="86"/>
    </row>
    <row r="626" spans="1:8" ht="16.5" hidden="1" outlineLevel="1" thickBot="1" x14ac:dyDescent="0.3">
      <c r="A626" s="77" t="s">
        <v>18</v>
      </c>
      <c r="B626" s="78" t="s">
        <v>19</v>
      </c>
      <c r="C626" s="79">
        <v>332627387.68000001</v>
      </c>
      <c r="D626" s="80">
        <v>40544</v>
      </c>
      <c r="E626" s="88">
        <f>ROUND(E609*(1+H617),4)</f>
        <v>1.9968999999999999</v>
      </c>
      <c r="F626" s="79">
        <f t="shared" ref="F626:F629" si="153">C626*E626*0.5%</f>
        <v>3321118.1522909598</v>
      </c>
      <c r="G626" s="86"/>
    </row>
    <row r="627" spans="1:8" ht="16.5" hidden="1" outlineLevel="1" thickBot="1" x14ac:dyDescent="0.3">
      <c r="A627" s="77" t="s">
        <v>18</v>
      </c>
      <c r="B627" s="78" t="s">
        <v>20</v>
      </c>
      <c r="C627" s="79">
        <v>110392946.98999999</v>
      </c>
      <c r="D627" s="80">
        <v>40695</v>
      </c>
      <c r="E627" s="88">
        <f>ROUND(E610*(1+H617),4)</f>
        <v>1.9382999999999999</v>
      </c>
      <c r="F627" s="79">
        <f t="shared" si="153"/>
        <v>1069873.2457535849</v>
      </c>
      <c r="G627" s="86"/>
    </row>
    <row r="628" spans="1:8" ht="16.5" hidden="1" outlineLevel="1" thickBot="1" x14ac:dyDescent="0.3">
      <c r="A628" s="77" t="s">
        <v>21</v>
      </c>
      <c r="B628" s="78" t="s">
        <v>22</v>
      </c>
      <c r="C628" s="79">
        <v>69772006.579999998</v>
      </c>
      <c r="D628" s="80">
        <v>34608</v>
      </c>
      <c r="E628" s="88">
        <f>ROUND(E611*(1+H617),4)</f>
        <v>6.6189999999999998</v>
      </c>
      <c r="F628" s="79">
        <f t="shared" si="153"/>
        <v>2309104.5577651002</v>
      </c>
      <c r="G628" s="86"/>
    </row>
    <row r="629" spans="1:8" ht="16.5" hidden="1" outlineLevel="1" thickBot="1" x14ac:dyDescent="0.3">
      <c r="A629" s="77" t="s">
        <v>23</v>
      </c>
      <c r="B629" s="78" t="s">
        <v>13</v>
      </c>
      <c r="C629" s="79">
        <v>176848117</v>
      </c>
      <c r="D629" s="80">
        <v>38504</v>
      </c>
      <c r="E629" s="88">
        <f>ROUND(E612*(1+H617),4)</f>
        <v>2.6000999999999999</v>
      </c>
      <c r="F629" s="79">
        <f t="shared" si="153"/>
        <v>2299113.9450584999</v>
      </c>
      <c r="G629" s="86"/>
    </row>
    <row r="630" spans="1:8" ht="16.5" hidden="1" outlineLevel="1" thickBot="1" x14ac:dyDescent="0.3">
      <c r="A630" s="77" t="s">
        <v>24</v>
      </c>
      <c r="B630" s="78" t="s">
        <v>25</v>
      </c>
      <c r="C630" s="81" t="s">
        <v>26</v>
      </c>
      <c r="D630" s="80">
        <v>35309</v>
      </c>
      <c r="E630" s="88">
        <f>ROUND(E613*(1+H617),4)</f>
        <v>4.7713999999999999</v>
      </c>
      <c r="F630" s="79">
        <f>F613*(1+H617)</f>
        <v>244656.6568122493</v>
      </c>
      <c r="G630" s="86"/>
    </row>
    <row r="631" spans="1:8" ht="16.5" hidden="1" outlineLevel="1" thickBot="1" x14ac:dyDescent="0.3">
      <c r="A631" s="77" t="s">
        <v>27</v>
      </c>
      <c r="B631" s="78" t="s">
        <v>28</v>
      </c>
      <c r="C631" s="79">
        <v>21664060</v>
      </c>
      <c r="D631" s="80">
        <v>42278</v>
      </c>
      <c r="E631" s="88">
        <f>ROUND(E614*(1+H617),4)</f>
        <v>1.4605999999999999</v>
      </c>
      <c r="F631" s="79">
        <f>F614*(1+H617)</f>
        <v>244656.6568122493</v>
      </c>
      <c r="G631" s="86"/>
    </row>
    <row r="632" spans="1:8" ht="16.5" hidden="1" outlineLevel="1" thickBot="1" x14ac:dyDescent="0.3">
      <c r="A632" s="77" t="s">
        <v>29</v>
      </c>
      <c r="B632" s="78" t="s">
        <v>13</v>
      </c>
      <c r="C632" s="79">
        <v>347969175</v>
      </c>
      <c r="D632" s="80">
        <v>41974</v>
      </c>
      <c r="E632" s="88">
        <f>ROUND(E615*(1+H617),4)</f>
        <v>1.5846</v>
      </c>
      <c r="F632" s="79">
        <f t="shared" ref="F632" si="154">C632*E632*0.5%</f>
        <v>2756959.7735250001</v>
      </c>
      <c r="G632" s="86"/>
    </row>
    <row r="633" spans="1:8" collapsed="1" x14ac:dyDescent="0.25"/>
    <row r="634" spans="1:8" ht="16.5" thickBot="1" x14ac:dyDescent="0.3">
      <c r="A634" s="92">
        <f>A617+31</f>
        <v>44944</v>
      </c>
      <c r="B634" s="93"/>
      <c r="C634" s="93"/>
      <c r="D634" s="93"/>
      <c r="E634" s="93"/>
      <c r="F634" s="93"/>
      <c r="G634" s="83">
        <f t="shared" ref="G634" si="155">G617+31</f>
        <v>44916</v>
      </c>
      <c r="H634" s="84">
        <f>'Série Histórica IPCA'!D424/100</f>
        <v>6.1999999999999998E-3</v>
      </c>
    </row>
    <row r="635" spans="1:8" hidden="1" outlineLevel="1" x14ac:dyDescent="0.25">
      <c r="A635" s="94" t="s">
        <v>0</v>
      </c>
      <c r="B635" s="94" t="s">
        <v>1</v>
      </c>
      <c r="C635" s="94" t="s">
        <v>2</v>
      </c>
      <c r="D635" s="94" t="s">
        <v>3</v>
      </c>
      <c r="E635" s="94" t="s">
        <v>4</v>
      </c>
      <c r="F635" s="94" t="s">
        <v>5</v>
      </c>
    </row>
    <row r="636" spans="1:8" ht="16.5" hidden="1" outlineLevel="1" thickBot="1" x14ac:dyDescent="0.3">
      <c r="A636" s="95"/>
      <c r="B636" s="95"/>
      <c r="C636" s="95"/>
      <c r="D636" s="95"/>
      <c r="E636" s="95"/>
      <c r="F636" s="95"/>
      <c r="G636" s="85"/>
    </row>
    <row r="637" spans="1:8" ht="16.5" hidden="1" outlineLevel="1" thickBot="1" x14ac:dyDescent="0.3">
      <c r="A637" s="77" t="s">
        <v>6</v>
      </c>
      <c r="B637" s="78" t="s">
        <v>7</v>
      </c>
      <c r="C637" s="79">
        <v>182522886.84</v>
      </c>
      <c r="D637" s="80">
        <v>41030</v>
      </c>
      <c r="E637" s="88">
        <f>ROUND(E620*(1+H634),4)</f>
        <v>1.8606</v>
      </c>
      <c r="F637" s="79">
        <f>C637*E637*0.5%</f>
        <v>1698010.4162725201</v>
      </c>
      <c r="G637" s="86"/>
    </row>
    <row r="638" spans="1:8" ht="16.5" hidden="1" outlineLevel="1" thickBot="1" x14ac:dyDescent="0.3">
      <c r="A638" s="77" t="s">
        <v>8</v>
      </c>
      <c r="B638" s="78" t="s">
        <v>9</v>
      </c>
      <c r="C638" s="79">
        <v>78875980</v>
      </c>
      <c r="D638" s="80">
        <v>42125</v>
      </c>
      <c r="E638" s="88">
        <f>ROUND(E621*(1+H634),4)</f>
        <v>1.5137</v>
      </c>
      <c r="F638" s="79">
        <f t="shared" ref="F638:F641" si="156">C638*E638*0.5%</f>
        <v>596972.85462999996</v>
      </c>
      <c r="G638" s="86"/>
    </row>
    <row r="639" spans="1:8" ht="16.5" hidden="1" outlineLevel="1" thickBot="1" x14ac:dyDescent="0.3">
      <c r="A639" s="77" t="s">
        <v>10</v>
      </c>
      <c r="B639" s="78" t="s">
        <v>11</v>
      </c>
      <c r="C639" s="79">
        <v>40932883</v>
      </c>
      <c r="D639" s="80">
        <v>34700</v>
      </c>
      <c r="E639" s="88">
        <f>ROUND(E622*(1+H634),4)</f>
        <v>6.2629000000000001</v>
      </c>
      <c r="F639" s="79">
        <f t="shared" si="156"/>
        <v>1281792.7647035001</v>
      </c>
      <c r="G639" s="86"/>
    </row>
    <row r="640" spans="1:8" ht="16.5" hidden="1" outlineLevel="1" thickBot="1" x14ac:dyDescent="0.3">
      <c r="A640" s="77" t="s">
        <v>12</v>
      </c>
      <c r="B640" s="78" t="s">
        <v>13</v>
      </c>
      <c r="C640" s="79">
        <v>155589300</v>
      </c>
      <c r="D640" s="80">
        <v>34639</v>
      </c>
      <c r="E640" s="88">
        <f>ROUND(E623*(1+H634),4)</f>
        <v>6.4779</v>
      </c>
      <c r="F640" s="79">
        <f t="shared" si="156"/>
        <v>5039459.6323500006</v>
      </c>
      <c r="G640" s="86"/>
    </row>
    <row r="641" spans="1:8" ht="16.5" hidden="1" outlineLevel="1" thickBot="1" x14ac:dyDescent="0.3">
      <c r="A641" s="77" t="s">
        <v>14</v>
      </c>
      <c r="B641" s="78" t="s">
        <v>15</v>
      </c>
      <c r="C641" s="79">
        <v>57305578.299999997</v>
      </c>
      <c r="D641" s="80">
        <v>39508</v>
      </c>
      <c r="E641" s="88">
        <f>ROUND(E624*(1+H634),4)</f>
        <v>2.3347000000000002</v>
      </c>
      <c r="F641" s="79">
        <f t="shared" si="156"/>
        <v>668956.66828505008</v>
      </c>
      <c r="G641" s="86"/>
    </row>
    <row r="642" spans="1:8" ht="16.5" hidden="1" outlineLevel="1" thickBot="1" x14ac:dyDescent="0.3">
      <c r="A642" s="77" t="s">
        <v>16</v>
      </c>
      <c r="B642" s="78" t="s">
        <v>17</v>
      </c>
      <c r="C642" s="79">
        <v>20517119.66</v>
      </c>
      <c r="D642" s="80">
        <v>41944</v>
      </c>
      <c r="E642" s="88">
        <f>ROUND(E625*(1+H634),4)</f>
        <v>1.6072</v>
      </c>
      <c r="F642" s="79">
        <f t="shared" ref="F642" si="157">F625*(1+H634)</f>
        <v>246173.52808448524</v>
      </c>
      <c r="G642" s="86"/>
    </row>
    <row r="643" spans="1:8" ht="16.5" hidden="1" outlineLevel="1" thickBot="1" x14ac:dyDescent="0.3">
      <c r="A643" s="77" t="s">
        <v>18</v>
      </c>
      <c r="B643" s="78" t="s">
        <v>19</v>
      </c>
      <c r="C643" s="79">
        <v>332627387.68000001</v>
      </c>
      <c r="D643" s="80">
        <v>40544</v>
      </c>
      <c r="E643" s="88">
        <f>ROUND(E626*(1+H634),4)</f>
        <v>2.0093000000000001</v>
      </c>
      <c r="F643" s="79">
        <f t="shared" ref="F643:F646" si="158">C643*E643*0.5%</f>
        <v>3341741.0503271203</v>
      </c>
      <c r="G643" s="86"/>
    </row>
    <row r="644" spans="1:8" ht="16.5" hidden="1" outlineLevel="1" thickBot="1" x14ac:dyDescent="0.3">
      <c r="A644" s="77" t="s">
        <v>18</v>
      </c>
      <c r="B644" s="78" t="s">
        <v>20</v>
      </c>
      <c r="C644" s="79">
        <v>110392946.98999999</v>
      </c>
      <c r="D644" s="80">
        <v>40695</v>
      </c>
      <c r="E644" s="88">
        <f>ROUND(E627*(1+H634),4)</f>
        <v>1.9502999999999999</v>
      </c>
      <c r="F644" s="79">
        <f t="shared" si="158"/>
        <v>1076496.822572985</v>
      </c>
      <c r="G644" s="86"/>
    </row>
    <row r="645" spans="1:8" ht="16.5" hidden="1" outlineLevel="1" thickBot="1" x14ac:dyDescent="0.3">
      <c r="A645" s="77" t="s">
        <v>21</v>
      </c>
      <c r="B645" s="78" t="s">
        <v>22</v>
      </c>
      <c r="C645" s="79">
        <v>69772006.579999998</v>
      </c>
      <c r="D645" s="80">
        <v>34608</v>
      </c>
      <c r="E645" s="88">
        <f>ROUND(E628*(1+H634),4)</f>
        <v>6.66</v>
      </c>
      <c r="F645" s="79">
        <f t="shared" si="158"/>
        <v>2323407.8191140001</v>
      </c>
      <c r="G645" s="86"/>
    </row>
    <row r="646" spans="1:8" ht="16.5" hidden="1" outlineLevel="1" thickBot="1" x14ac:dyDescent="0.3">
      <c r="A646" s="77" t="s">
        <v>23</v>
      </c>
      <c r="B646" s="78" t="s">
        <v>13</v>
      </c>
      <c r="C646" s="79">
        <v>176848117</v>
      </c>
      <c r="D646" s="80">
        <v>38504</v>
      </c>
      <c r="E646" s="88">
        <f>ROUND(E629*(1+H634),4)</f>
        <v>2.6162000000000001</v>
      </c>
      <c r="F646" s="79">
        <f t="shared" si="158"/>
        <v>2313350.218477</v>
      </c>
      <c r="G646" s="86"/>
    </row>
    <row r="647" spans="1:8" ht="16.5" hidden="1" outlineLevel="1" thickBot="1" x14ac:dyDescent="0.3">
      <c r="A647" s="77" t="s">
        <v>24</v>
      </c>
      <c r="B647" s="78" t="s">
        <v>25</v>
      </c>
      <c r="C647" s="81" t="s">
        <v>26</v>
      </c>
      <c r="D647" s="80">
        <v>35309</v>
      </c>
      <c r="E647" s="88">
        <f>ROUND(E630*(1+H634),4)</f>
        <v>4.8010000000000002</v>
      </c>
      <c r="F647" s="79">
        <f>F630*(1+H634)</f>
        <v>246173.52808448524</v>
      </c>
      <c r="G647" s="86"/>
    </row>
    <row r="648" spans="1:8" ht="16.5" hidden="1" outlineLevel="1" thickBot="1" x14ac:dyDescent="0.3">
      <c r="A648" s="77" t="s">
        <v>27</v>
      </c>
      <c r="B648" s="78" t="s">
        <v>28</v>
      </c>
      <c r="C648" s="79">
        <v>21664060</v>
      </c>
      <c r="D648" s="80">
        <v>42278</v>
      </c>
      <c r="E648" s="88">
        <f>ROUND(E631*(1+H634),4)</f>
        <v>1.4697</v>
      </c>
      <c r="F648" s="79">
        <f>F631*(1+H634)</f>
        <v>246173.52808448524</v>
      </c>
      <c r="G648" s="86"/>
    </row>
    <row r="649" spans="1:8" ht="16.5" hidden="1" outlineLevel="1" thickBot="1" x14ac:dyDescent="0.3">
      <c r="A649" s="77" t="s">
        <v>29</v>
      </c>
      <c r="B649" s="78" t="s">
        <v>13</v>
      </c>
      <c r="C649" s="79">
        <v>347969175</v>
      </c>
      <c r="D649" s="80">
        <v>41974</v>
      </c>
      <c r="E649" s="88">
        <f>ROUND(E632*(1+H634),4)</f>
        <v>1.5944</v>
      </c>
      <c r="F649" s="79">
        <f t="shared" ref="F649" si="159">C649*E649*0.5%</f>
        <v>2774010.2631000001</v>
      </c>
      <c r="G649" s="86"/>
    </row>
    <row r="650" spans="1:8" collapsed="1" x14ac:dyDescent="0.25"/>
    <row r="651" spans="1:8" ht="16.5" thickBot="1" x14ac:dyDescent="0.3">
      <c r="A651" s="92">
        <f>A634+31</f>
        <v>44975</v>
      </c>
      <c r="B651" s="93"/>
      <c r="C651" s="93"/>
      <c r="D651" s="93"/>
      <c r="E651" s="93"/>
      <c r="F651" s="93"/>
      <c r="G651" s="83">
        <f t="shared" ref="G651" si="160">G634+31</f>
        <v>44947</v>
      </c>
      <c r="H651" s="84">
        <f>'Série Histórica IPCA'!D426/100</f>
        <v>5.3E-3</v>
      </c>
    </row>
    <row r="652" spans="1:8" hidden="1" outlineLevel="1" x14ac:dyDescent="0.25">
      <c r="A652" s="94" t="s">
        <v>0</v>
      </c>
      <c r="B652" s="94" t="s">
        <v>1</v>
      </c>
      <c r="C652" s="94" t="s">
        <v>2</v>
      </c>
      <c r="D652" s="94" t="s">
        <v>3</v>
      </c>
      <c r="E652" s="94" t="s">
        <v>4</v>
      </c>
      <c r="F652" s="96" t="s">
        <v>55</v>
      </c>
    </row>
    <row r="653" spans="1:8" ht="16.5" hidden="1" outlineLevel="1" thickBot="1" x14ac:dyDescent="0.3">
      <c r="A653" s="95"/>
      <c r="B653" s="95"/>
      <c r="C653" s="95"/>
      <c r="D653" s="95"/>
      <c r="E653" s="95"/>
      <c r="F653" s="95"/>
      <c r="G653" s="85"/>
    </row>
    <row r="654" spans="1:8" ht="16.5" hidden="1" outlineLevel="1" thickBot="1" x14ac:dyDescent="0.3">
      <c r="A654" s="77" t="s">
        <v>6</v>
      </c>
      <c r="B654" s="78" t="s">
        <v>7</v>
      </c>
      <c r="C654" s="79">
        <v>182522886.84</v>
      </c>
      <c r="D654" s="80">
        <v>41030</v>
      </c>
      <c r="E654" s="88">
        <f>ROUND(E637*(1+H651),4)</f>
        <v>1.8705000000000001</v>
      </c>
      <c r="F654" s="91">
        <f>C654*E654*0.5%/1000</f>
        <v>1707.0452991710999</v>
      </c>
      <c r="G654" s="86"/>
    </row>
    <row r="655" spans="1:8" ht="16.5" hidden="1" outlineLevel="1" thickBot="1" x14ac:dyDescent="0.3">
      <c r="A655" s="77" t="s">
        <v>8</v>
      </c>
      <c r="B655" s="78" t="s">
        <v>9</v>
      </c>
      <c r="C655" s="79">
        <v>78875980</v>
      </c>
      <c r="D655" s="80">
        <v>42125</v>
      </c>
      <c r="E655" s="88">
        <f>ROUND(E638*(1+H651),4)</f>
        <v>1.5217000000000001</v>
      </c>
      <c r="F655" s="91">
        <f>C655*E655*0.5%/1000</f>
        <v>600.12789383000006</v>
      </c>
      <c r="G655" s="86"/>
    </row>
    <row r="656" spans="1:8" ht="16.5" hidden="1" outlineLevel="1" thickBot="1" x14ac:dyDescent="0.3">
      <c r="A656" s="77" t="s">
        <v>10</v>
      </c>
      <c r="B656" s="78" t="s">
        <v>11</v>
      </c>
      <c r="C656" s="79">
        <v>40932883</v>
      </c>
      <c r="D656" s="80">
        <v>34700</v>
      </c>
      <c r="E656" s="88">
        <f>ROUND(E639*(1+H651),4)</f>
        <v>6.2961</v>
      </c>
      <c r="F656" s="91">
        <f t="shared" ref="F656:F663" si="161">C656*E656*0.5%/1000</f>
        <v>1288.5876232815001</v>
      </c>
      <c r="G656" s="86"/>
    </row>
    <row r="657" spans="1:8" ht="16.5" hidden="1" outlineLevel="1" thickBot="1" x14ac:dyDescent="0.3">
      <c r="A657" s="77" t="s">
        <v>12</v>
      </c>
      <c r="B657" s="78" t="s">
        <v>13</v>
      </c>
      <c r="C657" s="79">
        <v>155589300</v>
      </c>
      <c r="D657" s="80">
        <v>34639</v>
      </c>
      <c r="E657" s="88">
        <f>ROUND(E640*(1+H651),4)</f>
        <v>6.5122</v>
      </c>
      <c r="F657" s="91">
        <f t="shared" si="161"/>
        <v>5066.1431972999999</v>
      </c>
      <c r="G657" s="86"/>
    </row>
    <row r="658" spans="1:8" ht="16.5" hidden="1" outlineLevel="1" thickBot="1" x14ac:dyDescent="0.3">
      <c r="A658" s="77" t="s">
        <v>14</v>
      </c>
      <c r="B658" s="78" t="s">
        <v>15</v>
      </c>
      <c r="C658" s="79">
        <v>57305578.299999997</v>
      </c>
      <c r="D658" s="80">
        <v>39508</v>
      </c>
      <c r="E658" s="88">
        <f>ROUND(E641*(1+H651),4)</f>
        <v>2.3471000000000002</v>
      </c>
      <c r="F658" s="91">
        <f t="shared" si="161"/>
        <v>672.50961413965001</v>
      </c>
      <c r="G658" s="86"/>
    </row>
    <row r="659" spans="1:8" ht="16.5" hidden="1" outlineLevel="1" thickBot="1" x14ac:dyDescent="0.3">
      <c r="A659" s="77" t="s">
        <v>16</v>
      </c>
      <c r="B659" s="78" t="s">
        <v>17</v>
      </c>
      <c r="C659" s="79">
        <v>20517119.66</v>
      </c>
      <c r="D659" s="80">
        <v>41944</v>
      </c>
      <c r="E659" s="88">
        <f>ROUND(E642*(1+H651),4)</f>
        <v>1.6156999999999999</v>
      </c>
      <c r="F659" s="91">
        <f>F642*(1+H651)/1000</f>
        <v>247.47824778333305</v>
      </c>
      <c r="G659" s="86"/>
    </row>
    <row r="660" spans="1:8" ht="16.5" hidden="1" outlineLevel="1" thickBot="1" x14ac:dyDescent="0.3">
      <c r="A660" s="77" t="s">
        <v>18</v>
      </c>
      <c r="B660" s="78" t="s">
        <v>19</v>
      </c>
      <c r="C660" s="79">
        <v>332627387.68000001</v>
      </c>
      <c r="D660" s="80">
        <v>40544</v>
      </c>
      <c r="E660" s="88">
        <f>ROUND(E643*(1+H651),4)</f>
        <v>2.0198999999999998</v>
      </c>
      <c r="F660" s="91">
        <f t="shared" si="161"/>
        <v>3359.3703018741598</v>
      </c>
      <c r="G660" s="86"/>
    </row>
    <row r="661" spans="1:8" ht="16.5" hidden="1" outlineLevel="1" thickBot="1" x14ac:dyDescent="0.3">
      <c r="A661" s="77" t="s">
        <v>18</v>
      </c>
      <c r="B661" s="78" t="s">
        <v>20</v>
      </c>
      <c r="C661" s="79">
        <v>110392946.98999999</v>
      </c>
      <c r="D661" s="80">
        <v>40695</v>
      </c>
      <c r="E661" s="88">
        <f>ROUND(E644*(1+H651),4)</f>
        <v>1.9605999999999999</v>
      </c>
      <c r="F661" s="91">
        <f t="shared" si="161"/>
        <v>1082.18205934297</v>
      </c>
      <c r="G661" s="86"/>
    </row>
    <row r="662" spans="1:8" ht="16.5" hidden="1" outlineLevel="1" thickBot="1" x14ac:dyDescent="0.3">
      <c r="A662" s="77" t="s">
        <v>21</v>
      </c>
      <c r="B662" s="78" t="s">
        <v>22</v>
      </c>
      <c r="C662" s="79">
        <v>69772006.579999998</v>
      </c>
      <c r="D662" s="80">
        <v>34608</v>
      </c>
      <c r="E662" s="88">
        <f>ROUND(E645*(1+H651),4)</f>
        <v>6.6952999999999996</v>
      </c>
      <c r="F662" s="91">
        <f t="shared" si="161"/>
        <v>2335.7225782753699</v>
      </c>
      <c r="G662" s="86"/>
    </row>
    <row r="663" spans="1:8" ht="16.5" hidden="1" outlineLevel="1" thickBot="1" x14ac:dyDescent="0.3">
      <c r="A663" s="77" t="s">
        <v>23</v>
      </c>
      <c r="B663" s="78" t="s">
        <v>13</v>
      </c>
      <c r="C663" s="79">
        <v>176848117</v>
      </c>
      <c r="D663" s="80">
        <v>38504</v>
      </c>
      <c r="E663" s="88">
        <f>ROUND(E646*(1+H651),4)</f>
        <v>2.6301000000000001</v>
      </c>
      <c r="F663" s="91">
        <f t="shared" si="161"/>
        <v>2325.6411626085001</v>
      </c>
      <c r="G663" s="86"/>
    </row>
    <row r="664" spans="1:8" ht="16.5" hidden="1" outlineLevel="1" thickBot="1" x14ac:dyDescent="0.3">
      <c r="A664" s="77" t="s">
        <v>24</v>
      </c>
      <c r="B664" s="78" t="s">
        <v>25</v>
      </c>
      <c r="C664" s="81" t="s">
        <v>26</v>
      </c>
      <c r="D664" s="80">
        <v>35309</v>
      </c>
      <c r="E664" s="88">
        <f>ROUND(E647*(1+H651),4)</f>
        <v>4.8263999999999996</v>
      </c>
      <c r="F664" s="91">
        <f>F647*(1+H651)/1000</f>
        <v>247.47824778333305</v>
      </c>
      <c r="G664" s="86"/>
    </row>
    <row r="665" spans="1:8" ht="16.5" hidden="1" outlineLevel="1" thickBot="1" x14ac:dyDescent="0.3">
      <c r="A665" s="77" t="s">
        <v>27</v>
      </c>
      <c r="B665" s="78" t="s">
        <v>28</v>
      </c>
      <c r="C665" s="79">
        <v>21664060</v>
      </c>
      <c r="D665" s="80">
        <v>42278</v>
      </c>
      <c r="E665" s="88">
        <f>ROUND(E648*(1+H651),4)</f>
        <v>1.4775</v>
      </c>
      <c r="F665" s="91">
        <f>F648*(1+H651)/1000</f>
        <v>247.47824778333305</v>
      </c>
      <c r="G665" s="86"/>
    </row>
    <row r="666" spans="1:8" ht="16.5" hidden="1" outlineLevel="1" thickBot="1" x14ac:dyDescent="0.3">
      <c r="A666" s="77" t="s">
        <v>29</v>
      </c>
      <c r="B666" s="78" t="s">
        <v>13</v>
      </c>
      <c r="C666" s="79">
        <v>347969175</v>
      </c>
      <c r="D666" s="80">
        <v>41974</v>
      </c>
      <c r="E666" s="88">
        <f>ROUND(E649*(1+H651),4)</f>
        <v>1.6029</v>
      </c>
      <c r="F666" s="91">
        <f t="shared" ref="F666" si="162">C666*E666*0.5%/1000</f>
        <v>2788.7989530374998</v>
      </c>
      <c r="G666" s="86"/>
    </row>
    <row r="667" spans="1:8" collapsed="1" x14ac:dyDescent="0.25"/>
    <row r="668" spans="1:8" ht="16.5" thickBot="1" x14ac:dyDescent="0.3">
      <c r="A668" s="92">
        <f>A651+31</f>
        <v>45006</v>
      </c>
      <c r="B668" s="93"/>
      <c r="C668" s="93"/>
      <c r="D668" s="93"/>
      <c r="E668" s="93"/>
      <c r="F668" s="93"/>
      <c r="G668" s="83">
        <f t="shared" ref="G668" si="163">G651+31</f>
        <v>44978</v>
      </c>
      <c r="H668" s="84">
        <f>'Série Histórica IPCA'!D427/100</f>
        <v>8.3999999999999995E-3</v>
      </c>
    </row>
    <row r="669" spans="1:8" hidden="1" outlineLevel="1" x14ac:dyDescent="0.25">
      <c r="A669" s="94" t="s">
        <v>0</v>
      </c>
      <c r="B669" s="94" t="s">
        <v>1</v>
      </c>
      <c r="C669" s="94" t="s">
        <v>2</v>
      </c>
      <c r="D669" s="94" t="s">
        <v>3</v>
      </c>
      <c r="E669" s="94" t="s">
        <v>4</v>
      </c>
      <c r="F669" s="96" t="s">
        <v>55</v>
      </c>
    </row>
    <row r="670" spans="1:8" ht="16.5" hidden="1" outlineLevel="1" thickBot="1" x14ac:dyDescent="0.3">
      <c r="A670" s="95"/>
      <c r="B670" s="95"/>
      <c r="C670" s="95"/>
      <c r="D670" s="95"/>
      <c r="E670" s="95"/>
      <c r="F670" s="95"/>
      <c r="G670" s="85"/>
    </row>
    <row r="671" spans="1:8" ht="16.5" hidden="1" outlineLevel="1" thickBot="1" x14ac:dyDescent="0.3">
      <c r="A671" s="77" t="s">
        <v>6</v>
      </c>
      <c r="B671" s="78" t="s">
        <v>7</v>
      </c>
      <c r="C671" s="79">
        <v>182522886.84</v>
      </c>
      <c r="D671" s="80">
        <v>41030</v>
      </c>
      <c r="E671" s="88">
        <f>ROUND(E654*(1+H668),4)</f>
        <v>1.8862000000000001</v>
      </c>
      <c r="F671" s="91">
        <f>C671*E671*0.5%/1000</f>
        <v>1721.3733457880403</v>
      </c>
      <c r="G671" s="86"/>
    </row>
    <row r="672" spans="1:8" ht="16.5" hidden="1" outlineLevel="1" thickBot="1" x14ac:dyDescent="0.3">
      <c r="A672" s="77" t="s">
        <v>8</v>
      </c>
      <c r="B672" s="78" t="s">
        <v>9</v>
      </c>
      <c r="C672" s="79">
        <v>78875980</v>
      </c>
      <c r="D672" s="80">
        <v>42125</v>
      </c>
      <c r="E672" s="88">
        <f>ROUND(E655*(1+H668),4)</f>
        <v>1.5345</v>
      </c>
      <c r="F672" s="91">
        <f>C672*E672*0.5%/1000</f>
        <v>605.17595655000002</v>
      </c>
      <c r="G672" s="86"/>
    </row>
    <row r="673" spans="1:8" ht="16.5" hidden="1" outlineLevel="1" thickBot="1" x14ac:dyDescent="0.3">
      <c r="A673" s="77" t="s">
        <v>10</v>
      </c>
      <c r="B673" s="78" t="s">
        <v>11</v>
      </c>
      <c r="C673" s="79">
        <v>40932883</v>
      </c>
      <c r="D673" s="80">
        <v>34700</v>
      </c>
      <c r="E673" s="88">
        <f>ROUND(E656*(1+H668),4)</f>
        <v>6.3490000000000002</v>
      </c>
      <c r="F673" s="91">
        <f t="shared" ref="F673:F675" si="164">C673*E673*0.5%/1000</f>
        <v>1299.414370835</v>
      </c>
      <c r="G673" s="86"/>
    </row>
    <row r="674" spans="1:8" ht="16.5" hidden="1" outlineLevel="1" thickBot="1" x14ac:dyDescent="0.3">
      <c r="A674" s="77" t="s">
        <v>12</v>
      </c>
      <c r="B674" s="78" t="s">
        <v>13</v>
      </c>
      <c r="C674" s="79">
        <v>155589300</v>
      </c>
      <c r="D674" s="80">
        <v>34639</v>
      </c>
      <c r="E674" s="88">
        <f>ROUND(E657*(1+H668),4)</f>
        <v>6.5669000000000004</v>
      </c>
      <c r="F674" s="91">
        <f t="shared" si="164"/>
        <v>5108.6968708500008</v>
      </c>
      <c r="G674" s="86"/>
    </row>
    <row r="675" spans="1:8" ht="16.5" hidden="1" outlineLevel="1" thickBot="1" x14ac:dyDescent="0.3">
      <c r="A675" s="77" t="s">
        <v>14</v>
      </c>
      <c r="B675" s="78" t="s">
        <v>15</v>
      </c>
      <c r="C675" s="79">
        <v>57305578.299999997</v>
      </c>
      <c r="D675" s="80">
        <v>39508</v>
      </c>
      <c r="E675" s="88">
        <f>ROUND(E658*(1+H668),4)</f>
        <v>2.3668</v>
      </c>
      <c r="F675" s="91">
        <f t="shared" si="164"/>
        <v>678.1542136022</v>
      </c>
      <c r="G675" s="86"/>
    </row>
    <row r="676" spans="1:8" ht="16.5" hidden="1" outlineLevel="1" thickBot="1" x14ac:dyDescent="0.3">
      <c r="A676" s="77" t="s">
        <v>16</v>
      </c>
      <c r="B676" s="78" t="s">
        <v>17</v>
      </c>
      <c r="C676" s="79">
        <v>20517119.66</v>
      </c>
      <c r="D676" s="80">
        <v>41944</v>
      </c>
      <c r="E676" s="88">
        <f>ROUND(E659*(1+H668),4)</f>
        <v>1.6293</v>
      </c>
      <c r="F676" s="91">
        <f>F659*(1+H668)</f>
        <v>249.55706506471304</v>
      </c>
      <c r="G676" s="86"/>
    </row>
    <row r="677" spans="1:8" ht="16.5" hidden="1" outlineLevel="1" thickBot="1" x14ac:dyDescent="0.3">
      <c r="A677" s="77" t="s">
        <v>18</v>
      </c>
      <c r="B677" s="78" t="s">
        <v>19</v>
      </c>
      <c r="C677" s="79">
        <v>332627387.68000001</v>
      </c>
      <c r="D677" s="80">
        <v>40544</v>
      </c>
      <c r="E677" s="88">
        <f>ROUND(E660*(1+H668),4)</f>
        <v>2.0369000000000002</v>
      </c>
      <c r="F677" s="91">
        <f t="shared" ref="F677:F680" si="165">C677*E677*0.5%/1000</f>
        <v>3387.6436298269605</v>
      </c>
      <c r="G677" s="86"/>
    </row>
    <row r="678" spans="1:8" ht="16.5" hidden="1" outlineLevel="1" thickBot="1" x14ac:dyDescent="0.3">
      <c r="A678" s="77" t="s">
        <v>18</v>
      </c>
      <c r="B678" s="78" t="s">
        <v>20</v>
      </c>
      <c r="C678" s="79">
        <v>110392946.98999999</v>
      </c>
      <c r="D678" s="80">
        <v>40695</v>
      </c>
      <c r="E678" s="88">
        <f>ROUND(E661*(1+H668),4)</f>
        <v>1.9771000000000001</v>
      </c>
      <c r="F678" s="91">
        <f t="shared" si="165"/>
        <v>1091.2894774696449</v>
      </c>
      <c r="G678" s="86"/>
    </row>
    <row r="679" spans="1:8" ht="16.5" hidden="1" outlineLevel="1" thickBot="1" x14ac:dyDescent="0.3">
      <c r="A679" s="77" t="s">
        <v>21</v>
      </c>
      <c r="B679" s="78" t="s">
        <v>22</v>
      </c>
      <c r="C679" s="79">
        <v>69772006.579999998</v>
      </c>
      <c r="D679" s="80">
        <v>34608</v>
      </c>
      <c r="E679" s="88">
        <f>ROUND(E662*(1+H668),4)</f>
        <v>6.7515000000000001</v>
      </c>
      <c r="F679" s="91">
        <f t="shared" si="165"/>
        <v>2355.3285121243503</v>
      </c>
      <c r="G679" s="86"/>
    </row>
    <row r="680" spans="1:8" ht="16.5" hidden="1" outlineLevel="1" thickBot="1" x14ac:dyDescent="0.3">
      <c r="A680" s="77" t="s">
        <v>23</v>
      </c>
      <c r="B680" s="78" t="s">
        <v>13</v>
      </c>
      <c r="C680" s="79">
        <v>176848117</v>
      </c>
      <c r="D680" s="80">
        <v>38504</v>
      </c>
      <c r="E680" s="88">
        <f>ROUND(E663*(1+H668),4)</f>
        <v>2.6522000000000001</v>
      </c>
      <c r="F680" s="91">
        <f t="shared" si="165"/>
        <v>2345.1828795370002</v>
      </c>
      <c r="G680" s="86"/>
    </row>
    <row r="681" spans="1:8" ht="16.5" hidden="1" outlineLevel="1" thickBot="1" x14ac:dyDescent="0.3">
      <c r="A681" s="77" t="s">
        <v>24</v>
      </c>
      <c r="B681" s="78" t="s">
        <v>25</v>
      </c>
      <c r="C681" s="81" t="s">
        <v>26</v>
      </c>
      <c r="D681" s="80">
        <v>35309</v>
      </c>
      <c r="E681" s="88">
        <f>ROUND(E664*(1+H668),4)</f>
        <v>4.8669000000000002</v>
      </c>
      <c r="F681" s="91">
        <f>F664*(1+H668)</f>
        <v>249.55706506471304</v>
      </c>
      <c r="G681" s="86"/>
    </row>
    <row r="682" spans="1:8" ht="16.5" hidden="1" outlineLevel="1" thickBot="1" x14ac:dyDescent="0.3">
      <c r="A682" s="77" t="s">
        <v>27</v>
      </c>
      <c r="B682" s="78" t="s">
        <v>28</v>
      </c>
      <c r="C682" s="79">
        <v>21664060</v>
      </c>
      <c r="D682" s="80">
        <v>42278</v>
      </c>
      <c r="E682" s="88">
        <f>ROUND(E665*(1+H668),4)</f>
        <v>1.4899</v>
      </c>
      <c r="F682" s="91">
        <f>F665*(1+H668)</f>
        <v>249.55706506471304</v>
      </c>
      <c r="G682" s="86"/>
    </row>
    <row r="683" spans="1:8" ht="16.5" hidden="1" outlineLevel="1" thickBot="1" x14ac:dyDescent="0.3">
      <c r="A683" s="77" t="s">
        <v>29</v>
      </c>
      <c r="B683" s="78" t="s">
        <v>13</v>
      </c>
      <c r="C683" s="79">
        <v>347969175</v>
      </c>
      <c r="D683" s="80">
        <v>41974</v>
      </c>
      <c r="E683" s="88">
        <f>ROUND(E666*(1+H668),4)</f>
        <v>1.6164000000000001</v>
      </c>
      <c r="F683" s="91">
        <f t="shared" ref="F683" si="166">C683*E683*0.5%/1000</f>
        <v>2812.2868723500005</v>
      </c>
      <c r="G683" s="86"/>
    </row>
    <row r="684" spans="1:8" collapsed="1" x14ac:dyDescent="0.25"/>
    <row r="685" spans="1:8" ht="16.5" thickBot="1" x14ac:dyDescent="0.3">
      <c r="A685" s="92">
        <f>A668+31</f>
        <v>45037</v>
      </c>
      <c r="B685" s="93"/>
      <c r="C685" s="93"/>
      <c r="D685" s="93"/>
      <c r="E685" s="93"/>
      <c r="F685" s="93"/>
      <c r="G685" s="83">
        <f t="shared" ref="G685" si="167">G668+31</f>
        <v>45009</v>
      </c>
      <c r="H685" s="84">
        <f>'Série Histórica IPCA'!D428/100</f>
        <v>7.0999999999999995E-3</v>
      </c>
    </row>
    <row r="686" spans="1:8" hidden="1" outlineLevel="1" x14ac:dyDescent="0.25">
      <c r="A686" s="94" t="s">
        <v>0</v>
      </c>
      <c r="B686" s="94" t="s">
        <v>1</v>
      </c>
      <c r="C686" s="94" t="s">
        <v>2</v>
      </c>
      <c r="D686" s="94" t="s">
        <v>3</v>
      </c>
      <c r="E686" s="94" t="s">
        <v>4</v>
      </c>
      <c r="F686" s="96" t="s">
        <v>55</v>
      </c>
    </row>
    <row r="687" spans="1:8" ht="16.5" hidden="1" outlineLevel="1" thickBot="1" x14ac:dyDescent="0.3">
      <c r="A687" s="95"/>
      <c r="B687" s="95"/>
      <c r="C687" s="95"/>
      <c r="D687" s="95"/>
      <c r="E687" s="95"/>
      <c r="F687" s="95"/>
      <c r="G687" s="85"/>
    </row>
    <row r="688" spans="1:8" ht="16.5" hidden="1" outlineLevel="1" thickBot="1" x14ac:dyDescent="0.3">
      <c r="A688" s="77" t="s">
        <v>6</v>
      </c>
      <c r="B688" s="78" t="s">
        <v>7</v>
      </c>
      <c r="C688" s="79">
        <v>182522886.84</v>
      </c>
      <c r="D688" s="80">
        <v>41030</v>
      </c>
      <c r="E688" s="88">
        <f>ROUND(E671*(1+H685),4)</f>
        <v>1.8996</v>
      </c>
      <c r="F688" s="91">
        <f>C688*E688*0.5%/1000</f>
        <v>1733.6023792063199</v>
      </c>
      <c r="G688" s="86"/>
    </row>
    <row r="689" spans="1:8" ht="16.5" hidden="1" outlineLevel="1" thickBot="1" x14ac:dyDescent="0.3">
      <c r="A689" s="77" t="s">
        <v>8</v>
      </c>
      <c r="B689" s="78" t="s">
        <v>9</v>
      </c>
      <c r="C689" s="79">
        <v>78875980</v>
      </c>
      <c r="D689" s="80">
        <v>42125</v>
      </c>
      <c r="E689" s="88">
        <f>ROUND(E672*(1+H685),4)</f>
        <v>1.5454000000000001</v>
      </c>
      <c r="F689" s="91">
        <f>C689*E689*0.5%/1000</f>
        <v>609.47469746000002</v>
      </c>
      <c r="G689" s="86"/>
    </row>
    <row r="690" spans="1:8" ht="16.5" hidden="1" outlineLevel="1" thickBot="1" x14ac:dyDescent="0.3">
      <c r="A690" s="77" t="s">
        <v>10</v>
      </c>
      <c r="B690" s="78" t="s">
        <v>11</v>
      </c>
      <c r="C690" s="79">
        <v>40932883</v>
      </c>
      <c r="D690" s="80">
        <v>34700</v>
      </c>
      <c r="E690" s="88">
        <f>ROUND(E673*(1+H685),4)</f>
        <v>6.3940999999999999</v>
      </c>
      <c r="F690" s="91">
        <f t="shared" ref="F690:F692" si="168">C690*E690*0.5%/1000</f>
        <v>1308.6447359515</v>
      </c>
      <c r="G690" s="86"/>
    </row>
    <row r="691" spans="1:8" ht="16.5" hidden="1" outlineLevel="1" thickBot="1" x14ac:dyDescent="0.3">
      <c r="A691" s="77" t="s">
        <v>12</v>
      </c>
      <c r="B691" s="78" t="s">
        <v>13</v>
      </c>
      <c r="C691" s="79">
        <v>155589300</v>
      </c>
      <c r="D691" s="80">
        <v>34639</v>
      </c>
      <c r="E691" s="88">
        <f>ROUND(E674*(1+H685),4)</f>
        <v>6.6135000000000002</v>
      </c>
      <c r="F691" s="91">
        <f t="shared" si="168"/>
        <v>5144.9491777500007</v>
      </c>
      <c r="G691" s="86"/>
    </row>
    <row r="692" spans="1:8" ht="16.5" hidden="1" outlineLevel="1" thickBot="1" x14ac:dyDescent="0.3">
      <c r="A692" s="77" t="s">
        <v>14</v>
      </c>
      <c r="B692" s="78" t="s">
        <v>15</v>
      </c>
      <c r="C692" s="79">
        <v>57305578.299999997</v>
      </c>
      <c r="D692" s="80">
        <v>39508</v>
      </c>
      <c r="E692" s="88">
        <f>ROUND(E675*(1+H685),4)</f>
        <v>2.3835999999999999</v>
      </c>
      <c r="F692" s="91">
        <f t="shared" si="168"/>
        <v>682.96788217939979</v>
      </c>
      <c r="G692" s="86"/>
    </row>
    <row r="693" spans="1:8" ht="16.5" hidden="1" outlineLevel="1" thickBot="1" x14ac:dyDescent="0.3">
      <c r="A693" s="77" t="s">
        <v>16</v>
      </c>
      <c r="B693" s="78" t="s">
        <v>17</v>
      </c>
      <c r="C693" s="79">
        <v>20517119.66</v>
      </c>
      <c r="D693" s="80">
        <v>41944</v>
      </c>
      <c r="E693" s="88">
        <f>ROUND(E676*(1+H685),4)</f>
        <v>1.6409</v>
      </c>
      <c r="F693" s="91">
        <f>F676*(1+H685)</f>
        <v>251.32892022667252</v>
      </c>
      <c r="G693" s="86"/>
    </row>
    <row r="694" spans="1:8" ht="16.5" hidden="1" outlineLevel="1" thickBot="1" x14ac:dyDescent="0.3">
      <c r="A694" s="77" t="s">
        <v>18</v>
      </c>
      <c r="B694" s="78" t="s">
        <v>19</v>
      </c>
      <c r="C694" s="79">
        <v>332627387.68000001</v>
      </c>
      <c r="D694" s="80">
        <v>40544</v>
      </c>
      <c r="E694" s="88">
        <f>ROUND(E677*(1+H685),4)</f>
        <v>2.0514000000000001</v>
      </c>
      <c r="F694" s="91">
        <f t="shared" ref="F694:F697" si="169">C694*E694*0.5%/1000</f>
        <v>3411.7591154337606</v>
      </c>
      <c r="G694" s="86"/>
    </row>
    <row r="695" spans="1:8" ht="16.5" hidden="1" outlineLevel="1" thickBot="1" x14ac:dyDescent="0.3">
      <c r="A695" s="77" t="s">
        <v>18</v>
      </c>
      <c r="B695" s="78" t="s">
        <v>20</v>
      </c>
      <c r="C695" s="79">
        <v>110392946.98999999</v>
      </c>
      <c r="D695" s="80">
        <v>40695</v>
      </c>
      <c r="E695" s="88">
        <f>ROUND(E678*(1+H685),4)</f>
        <v>1.9911000000000001</v>
      </c>
      <c r="F695" s="91">
        <f t="shared" si="169"/>
        <v>1099.0169837589451</v>
      </c>
      <c r="G695" s="86"/>
    </row>
    <row r="696" spans="1:8" ht="16.5" hidden="1" outlineLevel="1" thickBot="1" x14ac:dyDescent="0.3">
      <c r="A696" s="77" t="s">
        <v>21</v>
      </c>
      <c r="B696" s="78" t="s">
        <v>22</v>
      </c>
      <c r="C696" s="79">
        <v>69772006.579999998</v>
      </c>
      <c r="D696" s="80">
        <v>34608</v>
      </c>
      <c r="E696" s="88">
        <f>ROUND(E679*(1+H685),4)</f>
        <v>6.7994000000000003</v>
      </c>
      <c r="F696" s="91">
        <f t="shared" si="169"/>
        <v>2372.0389077002601</v>
      </c>
      <c r="G696" s="86"/>
    </row>
    <row r="697" spans="1:8" ht="16.5" hidden="1" outlineLevel="1" thickBot="1" x14ac:dyDescent="0.3">
      <c r="A697" s="77" t="s">
        <v>23</v>
      </c>
      <c r="B697" s="78" t="s">
        <v>13</v>
      </c>
      <c r="C697" s="79">
        <v>176848117</v>
      </c>
      <c r="D697" s="80">
        <v>38504</v>
      </c>
      <c r="E697" s="88">
        <f>ROUND(E680*(1+H685),4)</f>
        <v>2.6709999999999998</v>
      </c>
      <c r="F697" s="91">
        <f t="shared" si="169"/>
        <v>2361.8066025349999</v>
      </c>
      <c r="G697" s="86"/>
    </row>
    <row r="698" spans="1:8" ht="16.5" hidden="1" outlineLevel="1" thickBot="1" x14ac:dyDescent="0.3">
      <c r="A698" s="77" t="s">
        <v>24</v>
      </c>
      <c r="B698" s="78" t="s">
        <v>25</v>
      </c>
      <c r="C698" s="81" t="s">
        <v>26</v>
      </c>
      <c r="D698" s="80">
        <v>35309</v>
      </c>
      <c r="E698" s="88">
        <f>ROUND(E681*(1+H685),4)</f>
        <v>4.9015000000000004</v>
      </c>
      <c r="F698" s="91">
        <f>F681*(1+H685)</f>
        <v>251.32892022667252</v>
      </c>
      <c r="G698" s="86"/>
    </row>
    <row r="699" spans="1:8" ht="16.5" hidden="1" outlineLevel="1" thickBot="1" x14ac:dyDescent="0.3">
      <c r="A699" s="77" t="s">
        <v>27</v>
      </c>
      <c r="B699" s="78" t="s">
        <v>28</v>
      </c>
      <c r="C699" s="79">
        <v>21664060</v>
      </c>
      <c r="D699" s="80">
        <v>42278</v>
      </c>
      <c r="E699" s="88">
        <f>ROUND(E682*(1+H685),4)</f>
        <v>1.5004999999999999</v>
      </c>
      <c r="F699" s="91">
        <f>F682*(1+H685)</f>
        <v>251.32892022667252</v>
      </c>
      <c r="G699" s="86"/>
    </row>
    <row r="700" spans="1:8" ht="16.5" hidden="1" outlineLevel="1" thickBot="1" x14ac:dyDescent="0.3">
      <c r="A700" s="77" t="s">
        <v>29</v>
      </c>
      <c r="B700" s="78" t="s">
        <v>13</v>
      </c>
      <c r="C700" s="79">
        <v>347969175</v>
      </c>
      <c r="D700" s="80">
        <v>41974</v>
      </c>
      <c r="E700" s="88">
        <f>ROUND(E683*(1+H685),4)</f>
        <v>1.6278999999999999</v>
      </c>
      <c r="F700" s="91">
        <f t="shared" ref="F700" si="170">C700*E700*0.5%/1000</f>
        <v>2832.2950999125001</v>
      </c>
      <c r="G700" s="86"/>
    </row>
    <row r="701" spans="1:8" collapsed="1" x14ac:dyDescent="0.25"/>
    <row r="702" spans="1:8" ht="16.5" thickBot="1" x14ac:dyDescent="0.3">
      <c r="A702" s="92">
        <f>A685+31</f>
        <v>45068</v>
      </c>
      <c r="B702" s="93"/>
      <c r="C702" s="93"/>
      <c r="D702" s="93"/>
      <c r="E702" s="93"/>
      <c r="F702" s="93"/>
      <c r="G702" s="83">
        <f t="shared" ref="G702" si="171">G685+31</f>
        <v>45040</v>
      </c>
      <c r="H702" s="84">
        <f>'Série Histórica IPCA'!D429/100</f>
        <v>6.0999999999999995E-3</v>
      </c>
    </row>
    <row r="703" spans="1:8" hidden="1" outlineLevel="1" x14ac:dyDescent="0.25">
      <c r="A703" s="94" t="s">
        <v>0</v>
      </c>
      <c r="B703" s="94" t="s">
        <v>1</v>
      </c>
      <c r="C703" s="94" t="s">
        <v>2</v>
      </c>
      <c r="D703" s="94" t="s">
        <v>3</v>
      </c>
      <c r="E703" s="94" t="s">
        <v>4</v>
      </c>
      <c r="F703" s="96" t="s">
        <v>55</v>
      </c>
    </row>
    <row r="704" spans="1:8" ht="16.5" hidden="1" outlineLevel="1" thickBot="1" x14ac:dyDescent="0.3">
      <c r="A704" s="95"/>
      <c r="B704" s="95"/>
      <c r="C704" s="95"/>
      <c r="D704" s="95"/>
      <c r="E704" s="95"/>
      <c r="F704" s="95"/>
      <c r="G704" s="85"/>
    </row>
    <row r="705" spans="1:8" ht="16.5" hidden="1" outlineLevel="1" thickBot="1" x14ac:dyDescent="0.3">
      <c r="A705" s="77" t="s">
        <v>6</v>
      </c>
      <c r="B705" s="78" t="s">
        <v>7</v>
      </c>
      <c r="C705" s="79">
        <v>182522886.84</v>
      </c>
      <c r="D705" s="80">
        <v>41030</v>
      </c>
      <c r="E705" s="88">
        <f>ROUND(E688*(1+H702),4)</f>
        <v>1.9112</v>
      </c>
      <c r="F705" s="91">
        <f>C705*E705*0.5%/1000</f>
        <v>1744.1887066430404</v>
      </c>
      <c r="G705" s="86"/>
    </row>
    <row r="706" spans="1:8" ht="16.5" hidden="1" outlineLevel="1" thickBot="1" x14ac:dyDescent="0.3">
      <c r="A706" s="77" t="s">
        <v>8</v>
      </c>
      <c r="B706" s="78" t="s">
        <v>9</v>
      </c>
      <c r="C706" s="79">
        <v>78875980</v>
      </c>
      <c r="D706" s="80">
        <v>42125</v>
      </c>
      <c r="E706" s="88">
        <f>ROUND(E689*(1+H702),4)</f>
        <v>1.5548</v>
      </c>
      <c r="F706" s="91">
        <f>C706*E706*0.5%/1000</f>
        <v>613.18186851999997</v>
      </c>
      <c r="G706" s="86"/>
    </row>
    <row r="707" spans="1:8" ht="16.5" hidden="1" outlineLevel="1" thickBot="1" x14ac:dyDescent="0.3">
      <c r="A707" s="77" t="s">
        <v>10</v>
      </c>
      <c r="B707" s="78" t="s">
        <v>11</v>
      </c>
      <c r="C707" s="79">
        <v>40932883</v>
      </c>
      <c r="D707" s="80">
        <v>34700</v>
      </c>
      <c r="E707" s="88">
        <f>ROUND(E690*(1+H702),4)</f>
        <v>6.4330999999999996</v>
      </c>
      <c r="F707" s="91">
        <f t="shared" ref="F707:F709" si="172">C707*E707*0.5%/1000</f>
        <v>1316.6266481365001</v>
      </c>
      <c r="G707" s="86"/>
    </row>
    <row r="708" spans="1:8" ht="16.5" hidden="1" outlineLevel="1" thickBot="1" x14ac:dyDescent="0.3">
      <c r="A708" s="77" t="s">
        <v>12</v>
      </c>
      <c r="B708" s="78" t="s">
        <v>13</v>
      </c>
      <c r="C708" s="79">
        <v>155589300</v>
      </c>
      <c r="D708" s="80">
        <v>34639</v>
      </c>
      <c r="E708" s="88">
        <f>ROUND(E691*(1+H702),4)</f>
        <v>6.6538000000000004</v>
      </c>
      <c r="F708" s="91">
        <f t="shared" si="172"/>
        <v>5176.3004216999998</v>
      </c>
      <c r="G708" s="86"/>
    </row>
    <row r="709" spans="1:8" ht="16.5" hidden="1" outlineLevel="1" thickBot="1" x14ac:dyDescent="0.3">
      <c r="A709" s="77" t="s">
        <v>14</v>
      </c>
      <c r="B709" s="78" t="s">
        <v>15</v>
      </c>
      <c r="C709" s="79">
        <v>57305578.299999997</v>
      </c>
      <c r="D709" s="80">
        <v>39508</v>
      </c>
      <c r="E709" s="88">
        <f>ROUND(E692*(1+H702),4)</f>
        <v>2.3980999999999999</v>
      </c>
      <c r="F709" s="91">
        <f t="shared" si="172"/>
        <v>687.12253660614999</v>
      </c>
      <c r="G709" s="86"/>
    </row>
    <row r="710" spans="1:8" ht="16.5" hidden="1" outlineLevel="1" thickBot="1" x14ac:dyDescent="0.3">
      <c r="A710" s="77" t="s">
        <v>16</v>
      </c>
      <c r="B710" s="78" t="s">
        <v>17</v>
      </c>
      <c r="C710" s="79">
        <v>20517119.66</v>
      </c>
      <c r="D710" s="80">
        <v>41944</v>
      </c>
      <c r="E710" s="88">
        <f>ROUND(E693*(1+H702),4)</f>
        <v>1.6509</v>
      </c>
      <c r="F710" s="91">
        <f>F693*(1+H702)</f>
        <v>252.86202664005523</v>
      </c>
      <c r="G710" s="86"/>
    </row>
    <row r="711" spans="1:8" ht="16.5" hidden="1" outlineLevel="1" thickBot="1" x14ac:dyDescent="0.3">
      <c r="A711" s="77" t="s">
        <v>18</v>
      </c>
      <c r="B711" s="78" t="s">
        <v>19</v>
      </c>
      <c r="C711" s="79">
        <v>332627387.68000001</v>
      </c>
      <c r="D711" s="80">
        <v>40544</v>
      </c>
      <c r="E711" s="88">
        <f>ROUND(E694*(1+H702),4)</f>
        <v>2.0638999999999998</v>
      </c>
      <c r="F711" s="91">
        <f t="shared" ref="F711:F714" si="173">C711*E711*0.5%/1000</f>
        <v>3432.54832716376</v>
      </c>
      <c r="G711" s="86"/>
    </row>
    <row r="712" spans="1:8" ht="16.5" hidden="1" outlineLevel="1" thickBot="1" x14ac:dyDescent="0.3">
      <c r="A712" s="77" t="s">
        <v>18</v>
      </c>
      <c r="B712" s="78" t="s">
        <v>20</v>
      </c>
      <c r="C712" s="79">
        <v>110392946.98999999</v>
      </c>
      <c r="D712" s="80">
        <v>40695</v>
      </c>
      <c r="E712" s="88">
        <f>ROUND(E695*(1+H702),4)</f>
        <v>2.0032000000000001</v>
      </c>
      <c r="F712" s="91">
        <f t="shared" si="173"/>
        <v>1105.69575705184</v>
      </c>
      <c r="G712" s="86"/>
    </row>
    <row r="713" spans="1:8" ht="16.5" hidden="1" outlineLevel="1" thickBot="1" x14ac:dyDescent="0.3">
      <c r="A713" s="77" t="s">
        <v>21</v>
      </c>
      <c r="B713" s="78" t="s">
        <v>22</v>
      </c>
      <c r="C713" s="79">
        <v>69772006.579999998</v>
      </c>
      <c r="D713" s="80">
        <v>34608</v>
      </c>
      <c r="E713" s="88">
        <f>ROUND(E696*(1+H702),4)</f>
        <v>6.8409000000000004</v>
      </c>
      <c r="F713" s="91">
        <f t="shared" si="173"/>
        <v>2386.5165990656101</v>
      </c>
      <c r="G713" s="86"/>
    </row>
    <row r="714" spans="1:8" ht="16.5" hidden="1" outlineLevel="1" thickBot="1" x14ac:dyDescent="0.3">
      <c r="A714" s="77" t="s">
        <v>23</v>
      </c>
      <c r="B714" s="78" t="s">
        <v>13</v>
      </c>
      <c r="C714" s="79">
        <v>176848117</v>
      </c>
      <c r="D714" s="80">
        <v>38504</v>
      </c>
      <c r="E714" s="88">
        <f>ROUND(E697*(1+H702),4)</f>
        <v>2.6873</v>
      </c>
      <c r="F714" s="91">
        <f t="shared" si="173"/>
        <v>2376.2197240705</v>
      </c>
      <c r="G714" s="86"/>
    </row>
    <row r="715" spans="1:8" ht="16.5" hidden="1" outlineLevel="1" thickBot="1" x14ac:dyDescent="0.3">
      <c r="A715" s="77" t="s">
        <v>24</v>
      </c>
      <c r="B715" s="78" t="s">
        <v>25</v>
      </c>
      <c r="C715" s="81" t="s">
        <v>26</v>
      </c>
      <c r="D715" s="80">
        <v>35309</v>
      </c>
      <c r="E715" s="88">
        <f>ROUND(E698*(1+H702),4)</f>
        <v>4.9314</v>
      </c>
      <c r="F715" s="91">
        <f>F698*(1+H702)</f>
        <v>252.86202664005523</v>
      </c>
      <c r="G715" s="86"/>
    </row>
    <row r="716" spans="1:8" ht="16.5" hidden="1" outlineLevel="1" thickBot="1" x14ac:dyDescent="0.3">
      <c r="A716" s="77" t="s">
        <v>27</v>
      </c>
      <c r="B716" s="78" t="s">
        <v>28</v>
      </c>
      <c r="C716" s="79">
        <v>21664060</v>
      </c>
      <c r="D716" s="80">
        <v>42278</v>
      </c>
      <c r="E716" s="88">
        <f>ROUND(E699*(1+H702),4)</f>
        <v>1.5097</v>
      </c>
      <c r="F716" s="91">
        <f>F699*(1+H702)</f>
        <v>252.86202664005523</v>
      </c>
      <c r="G716" s="86"/>
    </row>
    <row r="717" spans="1:8" ht="16.5" hidden="1" outlineLevel="1" thickBot="1" x14ac:dyDescent="0.3">
      <c r="A717" s="77" t="s">
        <v>29</v>
      </c>
      <c r="B717" s="78" t="s">
        <v>13</v>
      </c>
      <c r="C717" s="79">
        <v>347969175</v>
      </c>
      <c r="D717" s="80">
        <v>41974</v>
      </c>
      <c r="E717" s="88">
        <f>ROUND(E700*(1+H702),4)</f>
        <v>1.6377999999999999</v>
      </c>
      <c r="F717" s="91">
        <f t="shared" ref="F717" si="174">C717*E717*0.5%/1000</f>
        <v>2849.519574075</v>
      </c>
      <c r="G717" s="86"/>
    </row>
    <row r="718" spans="1:8" collapsed="1" x14ac:dyDescent="0.25"/>
    <row r="719" spans="1:8" ht="16.5" thickBot="1" x14ac:dyDescent="0.3">
      <c r="A719" s="92">
        <f>A702+31</f>
        <v>45099</v>
      </c>
      <c r="B719" s="93"/>
      <c r="C719" s="93"/>
      <c r="D719" s="93"/>
      <c r="E719" s="93"/>
      <c r="F719" s="93"/>
      <c r="G719" s="83">
        <f t="shared" ref="G719" si="175">G702+31</f>
        <v>45071</v>
      </c>
      <c r="H719" s="84">
        <f>'Série Histórica IPCA'!D430/100</f>
        <v>2.3E-3</v>
      </c>
    </row>
    <row r="720" spans="1:8" hidden="1" outlineLevel="1" x14ac:dyDescent="0.25">
      <c r="A720" s="94" t="s">
        <v>0</v>
      </c>
      <c r="B720" s="94" t="s">
        <v>1</v>
      </c>
      <c r="C720" s="94" t="s">
        <v>2</v>
      </c>
      <c r="D720" s="94" t="s">
        <v>3</v>
      </c>
      <c r="E720" s="94" t="s">
        <v>4</v>
      </c>
      <c r="F720" s="96" t="s">
        <v>55</v>
      </c>
    </row>
    <row r="721" spans="1:8" ht="16.5" hidden="1" outlineLevel="1" thickBot="1" x14ac:dyDescent="0.3">
      <c r="A721" s="95"/>
      <c r="B721" s="95"/>
      <c r="C721" s="95"/>
      <c r="D721" s="95"/>
      <c r="E721" s="95"/>
      <c r="F721" s="95"/>
      <c r="G721" s="85"/>
    </row>
    <row r="722" spans="1:8" ht="16.5" hidden="1" outlineLevel="1" thickBot="1" x14ac:dyDescent="0.3">
      <c r="A722" s="77" t="s">
        <v>6</v>
      </c>
      <c r="B722" s="78" t="s">
        <v>7</v>
      </c>
      <c r="C722" s="79">
        <v>182522886.84</v>
      </c>
      <c r="D722" s="80">
        <v>41030</v>
      </c>
      <c r="E722" s="88">
        <f>ROUND(E705*(1+H719),4)</f>
        <v>1.9156</v>
      </c>
      <c r="F722" s="91">
        <f>C722*E722*0.5%/1000</f>
        <v>1748.2042101535201</v>
      </c>
      <c r="G722" s="86"/>
    </row>
    <row r="723" spans="1:8" ht="16.5" hidden="1" outlineLevel="1" thickBot="1" x14ac:dyDescent="0.3">
      <c r="A723" s="77" t="s">
        <v>8</v>
      </c>
      <c r="B723" s="78" t="s">
        <v>9</v>
      </c>
      <c r="C723" s="79">
        <v>78875980</v>
      </c>
      <c r="D723" s="80">
        <v>42125</v>
      </c>
      <c r="E723" s="88">
        <f>ROUND(E706*(1+H719),4)</f>
        <v>1.5584</v>
      </c>
      <c r="F723" s="91">
        <f>C723*E723*0.5%/1000</f>
        <v>614.60163616</v>
      </c>
      <c r="G723" s="86"/>
    </row>
    <row r="724" spans="1:8" ht="16.5" hidden="1" outlineLevel="1" thickBot="1" x14ac:dyDescent="0.3">
      <c r="A724" s="77" t="s">
        <v>10</v>
      </c>
      <c r="B724" s="78" t="s">
        <v>11</v>
      </c>
      <c r="C724" s="79">
        <v>40932883</v>
      </c>
      <c r="D724" s="80">
        <v>34700</v>
      </c>
      <c r="E724" s="88">
        <f>ROUND(E707*(1+H719),4)</f>
        <v>6.4478999999999997</v>
      </c>
      <c r="F724" s="91">
        <f t="shared" ref="F724:F726" si="176">C724*E724*0.5%/1000</f>
        <v>1319.6556814784999</v>
      </c>
      <c r="G724" s="86"/>
    </row>
    <row r="725" spans="1:8" ht="16.5" hidden="1" outlineLevel="1" thickBot="1" x14ac:dyDescent="0.3">
      <c r="A725" s="77" t="s">
        <v>12</v>
      </c>
      <c r="B725" s="78" t="s">
        <v>13</v>
      </c>
      <c r="C725" s="79">
        <v>155589300</v>
      </c>
      <c r="D725" s="80">
        <v>34639</v>
      </c>
      <c r="E725" s="88">
        <f>ROUND(E708*(1+H719),4)</f>
        <v>6.6691000000000003</v>
      </c>
      <c r="F725" s="91">
        <f t="shared" si="176"/>
        <v>5188.2030031499999</v>
      </c>
      <c r="G725" s="86"/>
    </row>
    <row r="726" spans="1:8" ht="16.5" hidden="1" outlineLevel="1" thickBot="1" x14ac:dyDescent="0.3">
      <c r="A726" s="77" t="s">
        <v>14</v>
      </c>
      <c r="B726" s="78" t="s">
        <v>15</v>
      </c>
      <c r="C726" s="79">
        <v>57305578.299999997</v>
      </c>
      <c r="D726" s="80">
        <v>39508</v>
      </c>
      <c r="E726" s="88">
        <f>ROUND(E709*(1+H719),4)</f>
        <v>2.4036</v>
      </c>
      <c r="F726" s="91">
        <f t="shared" si="176"/>
        <v>688.69844000939997</v>
      </c>
      <c r="G726" s="86"/>
    </row>
    <row r="727" spans="1:8" ht="16.5" hidden="1" outlineLevel="1" thickBot="1" x14ac:dyDescent="0.3">
      <c r="A727" s="77" t="s">
        <v>16</v>
      </c>
      <c r="B727" s="78" t="s">
        <v>17</v>
      </c>
      <c r="C727" s="79">
        <v>20517119.66</v>
      </c>
      <c r="D727" s="80">
        <v>41944</v>
      </c>
      <c r="E727" s="88">
        <f>ROUND(E710*(1+H719),4)</f>
        <v>1.6547000000000001</v>
      </c>
      <c r="F727" s="91">
        <f>F710*(1+H719)</f>
        <v>253.44360930132734</v>
      </c>
      <c r="G727" s="86"/>
    </row>
    <row r="728" spans="1:8" ht="16.5" hidden="1" outlineLevel="1" thickBot="1" x14ac:dyDescent="0.3">
      <c r="A728" s="77" t="s">
        <v>18</v>
      </c>
      <c r="B728" s="78" t="s">
        <v>19</v>
      </c>
      <c r="C728" s="79">
        <v>332627387.68000001</v>
      </c>
      <c r="D728" s="80">
        <v>40544</v>
      </c>
      <c r="E728" s="88">
        <f>ROUND(E711*(1+H719),4)</f>
        <v>2.0686</v>
      </c>
      <c r="F728" s="91">
        <f t="shared" ref="F728:F731" si="177">C728*E728*0.5%/1000</f>
        <v>3440.3650707742399</v>
      </c>
      <c r="G728" s="86"/>
    </row>
    <row r="729" spans="1:8" ht="16.5" hidden="1" outlineLevel="1" thickBot="1" x14ac:dyDescent="0.3">
      <c r="A729" s="77" t="s">
        <v>18</v>
      </c>
      <c r="B729" s="78" t="s">
        <v>20</v>
      </c>
      <c r="C729" s="79">
        <v>110392946.98999999</v>
      </c>
      <c r="D729" s="80">
        <v>40695</v>
      </c>
      <c r="E729" s="88">
        <f>ROUND(E712*(1+H719),4)</f>
        <v>2.0078</v>
      </c>
      <c r="F729" s="91">
        <f t="shared" si="177"/>
        <v>1108.2347948326099</v>
      </c>
      <c r="G729" s="86"/>
    </row>
    <row r="730" spans="1:8" ht="16.5" hidden="1" outlineLevel="1" thickBot="1" x14ac:dyDescent="0.3">
      <c r="A730" s="77" t="s">
        <v>21</v>
      </c>
      <c r="B730" s="78" t="s">
        <v>22</v>
      </c>
      <c r="C730" s="79">
        <v>69772006.579999998</v>
      </c>
      <c r="D730" s="80">
        <v>34608</v>
      </c>
      <c r="E730" s="88">
        <f>ROUND(E713*(1+H719),4)</f>
        <v>6.8566000000000003</v>
      </c>
      <c r="F730" s="91">
        <f t="shared" si="177"/>
        <v>2391.9937015821401</v>
      </c>
      <c r="G730" s="86"/>
    </row>
    <row r="731" spans="1:8" ht="16.5" hidden="1" outlineLevel="1" thickBot="1" x14ac:dyDescent="0.3">
      <c r="A731" s="77" t="s">
        <v>23</v>
      </c>
      <c r="B731" s="78" t="s">
        <v>13</v>
      </c>
      <c r="C731" s="79">
        <v>176848117</v>
      </c>
      <c r="D731" s="80">
        <v>38504</v>
      </c>
      <c r="E731" s="88">
        <f>ROUND(E714*(1+H719),4)</f>
        <v>2.6934999999999998</v>
      </c>
      <c r="F731" s="91">
        <f t="shared" si="177"/>
        <v>2381.7020156974995</v>
      </c>
      <c r="G731" s="86"/>
    </row>
    <row r="732" spans="1:8" ht="16.5" hidden="1" outlineLevel="1" thickBot="1" x14ac:dyDescent="0.3">
      <c r="A732" s="77" t="s">
        <v>24</v>
      </c>
      <c r="B732" s="78" t="s">
        <v>25</v>
      </c>
      <c r="C732" s="81" t="s">
        <v>26</v>
      </c>
      <c r="D732" s="80">
        <v>35309</v>
      </c>
      <c r="E732" s="88">
        <f>ROUND(E715*(1+H719),4)</f>
        <v>4.9427000000000003</v>
      </c>
      <c r="F732" s="91">
        <f>F715*(1+H719)</f>
        <v>253.44360930132734</v>
      </c>
      <c r="G732" s="86"/>
    </row>
    <row r="733" spans="1:8" ht="16.5" hidden="1" outlineLevel="1" thickBot="1" x14ac:dyDescent="0.3">
      <c r="A733" s="77" t="s">
        <v>27</v>
      </c>
      <c r="B733" s="78" t="s">
        <v>28</v>
      </c>
      <c r="C733" s="79">
        <v>21664060</v>
      </c>
      <c r="D733" s="80">
        <v>42278</v>
      </c>
      <c r="E733" s="88">
        <f>ROUND(E716*(1+H719),4)</f>
        <v>1.5132000000000001</v>
      </c>
      <c r="F733" s="91">
        <f>F716*(1+H719)</f>
        <v>253.44360930132734</v>
      </c>
      <c r="G733" s="86"/>
    </row>
    <row r="734" spans="1:8" ht="16.5" hidden="1" outlineLevel="1" thickBot="1" x14ac:dyDescent="0.3">
      <c r="A734" s="77" t="s">
        <v>29</v>
      </c>
      <c r="B734" s="78" t="s">
        <v>13</v>
      </c>
      <c r="C734" s="79">
        <v>347969175</v>
      </c>
      <c r="D734" s="80">
        <v>41974</v>
      </c>
      <c r="E734" s="88">
        <f>ROUND(E717*(1+H719),4)</f>
        <v>1.6415999999999999</v>
      </c>
      <c r="F734" s="91">
        <f t="shared" ref="F734" si="178">C734*E734*0.5%/1000</f>
        <v>2856.1309883999998</v>
      </c>
      <c r="G734" s="86"/>
    </row>
    <row r="735" spans="1:8" collapsed="1" x14ac:dyDescent="0.25"/>
    <row r="736" spans="1:8" ht="16.5" thickBot="1" x14ac:dyDescent="0.3">
      <c r="A736" s="92">
        <f>A719+31</f>
        <v>45130</v>
      </c>
      <c r="B736" s="93"/>
      <c r="C736" s="93"/>
      <c r="D736" s="93"/>
      <c r="E736" s="93"/>
      <c r="F736" s="93"/>
      <c r="G736" s="83">
        <f t="shared" ref="G736" si="179">G719+31</f>
        <v>45102</v>
      </c>
      <c r="H736" s="84">
        <f>'Série Histórica IPCA'!D431/100</f>
        <v>-8.0000000000000004E-4</v>
      </c>
    </row>
    <row r="737" spans="1:7" hidden="1" outlineLevel="1" x14ac:dyDescent="0.25">
      <c r="A737" s="94" t="s">
        <v>0</v>
      </c>
      <c r="B737" s="94" t="s">
        <v>1</v>
      </c>
      <c r="C737" s="94" t="s">
        <v>2</v>
      </c>
      <c r="D737" s="94" t="s">
        <v>3</v>
      </c>
      <c r="E737" s="94" t="s">
        <v>4</v>
      </c>
      <c r="F737" s="96" t="s">
        <v>55</v>
      </c>
    </row>
    <row r="738" spans="1:7" ht="16.5" hidden="1" outlineLevel="1" thickBot="1" x14ac:dyDescent="0.3">
      <c r="A738" s="95"/>
      <c r="B738" s="95"/>
      <c r="C738" s="95"/>
      <c r="D738" s="95"/>
      <c r="E738" s="95"/>
      <c r="F738" s="95"/>
      <c r="G738" s="85"/>
    </row>
    <row r="739" spans="1:7" ht="16.5" hidden="1" outlineLevel="1" thickBot="1" x14ac:dyDescent="0.3">
      <c r="A739" s="77" t="s">
        <v>6</v>
      </c>
      <c r="B739" s="78" t="s">
        <v>7</v>
      </c>
      <c r="C739" s="79">
        <v>182522886.84</v>
      </c>
      <c r="D739" s="80">
        <v>41030</v>
      </c>
      <c r="E739" s="88">
        <f>ROUND(E722*(1+H736),4)</f>
        <v>1.9140999999999999</v>
      </c>
      <c r="F739" s="91">
        <f>C739*E739*0.5%/1000</f>
        <v>1746.83528850222</v>
      </c>
      <c r="G739" s="86"/>
    </row>
    <row r="740" spans="1:7" ht="16.5" hidden="1" outlineLevel="1" thickBot="1" x14ac:dyDescent="0.3">
      <c r="A740" s="77" t="s">
        <v>8</v>
      </c>
      <c r="B740" s="78" t="s">
        <v>9</v>
      </c>
      <c r="C740" s="79">
        <v>78875980</v>
      </c>
      <c r="D740" s="80">
        <v>42125</v>
      </c>
      <c r="E740" s="88">
        <f>ROUND(E723*(1+H736),4)</f>
        <v>1.5571999999999999</v>
      </c>
      <c r="F740" s="91">
        <f>C740*E740*0.5%/1000</f>
        <v>614.12838027999999</v>
      </c>
      <c r="G740" s="86"/>
    </row>
    <row r="741" spans="1:7" ht="16.5" hidden="1" outlineLevel="1" thickBot="1" x14ac:dyDescent="0.3">
      <c r="A741" s="77" t="s">
        <v>10</v>
      </c>
      <c r="B741" s="78" t="s">
        <v>11</v>
      </c>
      <c r="C741" s="79">
        <v>40932883</v>
      </c>
      <c r="D741" s="80">
        <v>34700</v>
      </c>
      <c r="E741" s="88">
        <f>ROUND(E724*(1+H736),4)</f>
        <v>6.4427000000000003</v>
      </c>
      <c r="F741" s="91">
        <f t="shared" ref="F741:F743" si="180">C741*E741*0.5%/1000</f>
        <v>1318.5914265205001</v>
      </c>
      <c r="G741" s="86"/>
    </row>
    <row r="742" spans="1:7" ht="16.5" hidden="1" outlineLevel="1" thickBot="1" x14ac:dyDescent="0.3">
      <c r="A742" s="77" t="s">
        <v>12</v>
      </c>
      <c r="B742" s="78" t="s">
        <v>13</v>
      </c>
      <c r="C742" s="79">
        <v>155589300</v>
      </c>
      <c r="D742" s="80">
        <v>34639</v>
      </c>
      <c r="E742" s="88">
        <f>ROUND(E725*(1+H736),4)</f>
        <v>6.6638000000000002</v>
      </c>
      <c r="F742" s="91">
        <f t="shared" si="180"/>
        <v>5184.0798867000003</v>
      </c>
      <c r="G742" s="86"/>
    </row>
    <row r="743" spans="1:7" ht="16.5" hidden="1" outlineLevel="1" thickBot="1" x14ac:dyDescent="0.3">
      <c r="A743" s="77" t="s">
        <v>14</v>
      </c>
      <c r="B743" s="78" t="s">
        <v>15</v>
      </c>
      <c r="C743" s="79">
        <v>57305578.299999997</v>
      </c>
      <c r="D743" s="80">
        <v>39508</v>
      </c>
      <c r="E743" s="88">
        <f>ROUND(E726*(1+H736),4)</f>
        <v>2.4016999999999999</v>
      </c>
      <c r="F743" s="91">
        <f t="shared" si="180"/>
        <v>688.15403701554999</v>
      </c>
      <c r="G743" s="86"/>
    </row>
    <row r="744" spans="1:7" ht="16.5" hidden="1" outlineLevel="1" thickBot="1" x14ac:dyDescent="0.3">
      <c r="A744" s="77" t="s">
        <v>16</v>
      </c>
      <c r="B744" s="78" t="s">
        <v>17</v>
      </c>
      <c r="C744" s="79">
        <v>20517119.66</v>
      </c>
      <c r="D744" s="80">
        <v>41944</v>
      </c>
      <c r="E744" s="88">
        <f>ROUND(E727*(1+H736),4)</f>
        <v>1.6534</v>
      </c>
      <c r="F744" s="91">
        <f>F727*(1+H736)</f>
        <v>253.24085441388627</v>
      </c>
      <c r="G744" s="86"/>
    </row>
    <row r="745" spans="1:7" ht="16.5" hidden="1" outlineLevel="1" thickBot="1" x14ac:dyDescent="0.3">
      <c r="A745" s="77" t="s">
        <v>18</v>
      </c>
      <c r="B745" s="78" t="s">
        <v>19</v>
      </c>
      <c r="C745" s="79">
        <v>332627387.68000001</v>
      </c>
      <c r="D745" s="80">
        <v>40544</v>
      </c>
      <c r="E745" s="88">
        <f>ROUND(E728*(1+H736),4)</f>
        <v>2.0669</v>
      </c>
      <c r="F745" s="91">
        <f t="shared" ref="F745:F748" si="181">C745*E745*0.5%/1000</f>
        <v>3437.5377379789602</v>
      </c>
      <c r="G745" s="86"/>
    </row>
    <row r="746" spans="1:7" ht="16.5" hidden="1" outlineLevel="1" thickBot="1" x14ac:dyDescent="0.3">
      <c r="A746" s="77" t="s">
        <v>18</v>
      </c>
      <c r="B746" s="78" t="s">
        <v>20</v>
      </c>
      <c r="C746" s="79">
        <v>110392946.98999999</v>
      </c>
      <c r="D746" s="80">
        <v>40695</v>
      </c>
      <c r="E746" s="88">
        <f>ROUND(E729*(1+H736),4)</f>
        <v>2.0062000000000002</v>
      </c>
      <c r="F746" s="91">
        <f t="shared" si="181"/>
        <v>1107.35165125669</v>
      </c>
      <c r="G746" s="86"/>
    </row>
    <row r="747" spans="1:7" ht="16.5" hidden="1" outlineLevel="1" thickBot="1" x14ac:dyDescent="0.3">
      <c r="A747" s="77" t="s">
        <v>21</v>
      </c>
      <c r="B747" s="78" t="s">
        <v>22</v>
      </c>
      <c r="C747" s="79">
        <v>69772006.579999998</v>
      </c>
      <c r="D747" s="80">
        <v>34608</v>
      </c>
      <c r="E747" s="88">
        <f>ROUND(E730*(1+H736),4)</f>
        <v>6.8510999999999997</v>
      </c>
      <c r="F747" s="91">
        <f t="shared" si="181"/>
        <v>2390.0749714011899</v>
      </c>
      <c r="G747" s="86"/>
    </row>
    <row r="748" spans="1:7" ht="16.5" hidden="1" outlineLevel="1" thickBot="1" x14ac:dyDescent="0.3">
      <c r="A748" s="77" t="s">
        <v>23</v>
      </c>
      <c r="B748" s="78" t="s">
        <v>13</v>
      </c>
      <c r="C748" s="79">
        <v>176848117</v>
      </c>
      <c r="D748" s="80">
        <v>38504</v>
      </c>
      <c r="E748" s="88">
        <f>ROUND(E731*(1+H736),4)</f>
        <v>2.6913</v>
      </c>
      <c r="F748" s="91">
        <f t="shared" si="181"/>
        <v>2379.7566864105002</v>
      </c>
      <c r="G748" s="86"/>
    </row>
    <row r="749" spans="1:7" ht="16.5" hidden="1" outlineLevel="1" thickBot="1" x14ac:dyDescent="0.3">
      <c r="A749" s="77" t="s">
        <v>24</v>
      </c>
      <c r="B749" s="78" t="s">
        <v>25</v>
      </c>
      <c r="C749" s="81" t="s">
        <v>26</v>
      </c>
      <c r="D749" s="80">
        <v>35309</v>
      </c>
      <c r="E749" s="88">
        <f>ROUND(E732*(1+H736),4)</f>
        <v>4.9386999999999999</v>
      </c>
      <c r="F749" s="91">
        <f>F732*(1+H736)</f>
        <v>253.24085441388627</v>
      </c>
      <c r="G749" s="86"/>
    </row>
    <row r="750" spans="1:7" ht="16.5" hidden="1" outlineLevel="1" thickBot="1" x14ac:dyDescent="0.3">
      <c r="A750" s="77" t="s">
        <v>27</v>
      </c>
      <c r="B750" s="78" t="s">
        <v>28</v>
      </c>
      <c r="C750" s="79">
        <v>21664060</v>
      </c>
      <c r="D750" s="80">
        <v>42278</v>
      </c>
      <c r="E750" s="88">
        <f>ROUND(E733*(1+H736),4)</f>
        <v>1.512</v>
      </c>
      <c r="F750" s="91">
        <f>F733*(1+H736)</f>
        <v>253.24085441388627</v>
      </c>
      <c r="G750" s="86"/>
    </row>
    <row r="751" spans="1:7" ht="16.5" hidden="1" outlineLevel="1" thickBot="1" x14ac:dyDescent="0.3">
      <c r="A751" s="77" t="s">
        <v>29</v>
      </c>
      <c r="B751" s="78" t="s">
        <v>13</v>
      </c>
      <c r="C751" s="79">
        <v>347969175</v>
      </c>
      <c r="D751" s="80">
        <v>41974</v>
      </c>
      <c r="E751" s="88">
        <f>ROUND(E734*(1+H736),4)</f>
        <v>1.6403000000000001</v>
      </c>
      <c r="F751" s="91">
        <f t="shared" ref="F751" si="182">C751*E751*0.5%/1000</f>
        <v>2853.8691887625005</v>
      </c>
      <c r="G751" s="86"/>
    </row>
    <row r="752" spans="1:7" collapsed="1" x14ac:dyDescent="0.25"/>
    <row r="753" spans="1:8" ht="16.5" thickBot="1" x14ac:dyDescent="0.3">
      <c r="A753" s="92">
        <f>A736+31</f>
        <v>45161</v>
      </c>
      <c r="B753" s="93"/>
      <c r="C753" s="93"/>
      <c r="D753" s="93"/>
      <c r="E753" s="93"/>
      <c r="F753" s="93"/>
      <c r="G753" s="83">
        <f t="shared" ref="G753" si="183">G736+31</f>
        <v>45133</v>
      </c>
      <c r="H753" s="84">
        <f>'Série Histórica IPCA'!D432/100</f>
        <v>1.1999999999999999E-3</v>
      </c>
    </row>
    <row r="754" spans="1:8" hidden="1" outlineLevel="1" x14ac:dyDescent="0.25">
      <c r="A754" s="94" t="s">
        <v>0</v>
      </c>
      <c r="B754" s="94" t="s">
        <v>1</v>
      </c>
      <c r="C754" s="94" t="s">
        <v>2</v>
      </c>
      <c r="D754" s="94" t="s">
        <v>3</v>
      </c>
      <c r="E754" s="94" t="s">
        <v>4</v>
      </c>
      <c r="F754" s="96" t="s">
        <v>55</v>
      </c>
    </row>
    <row r="755" spans="1:8" ht="16.5" hidden="1" outlineLevel="1" thickBot="1" x14ac:dyDescent="0.3">
      <c r="A755" s="95"/>
      <c r="B755" s="95"/>
      <c r="C755" s="95"/>
      <c r="D755" s="95"/>
      <c r="E755" s="95"/>
      <c r="F755" s="95"/>
      <c r="G755" s="85"/>
    </row>
    <row r="756" spans="1:8" ht="16.5" hidden="1" outlineLevel="1" thickBot="1" x14ac:dyDescent="0.3">
      <c r="A756" s="77" t="s">
        <v>6</v>
      </c>
      <c r="B756" s="78" t="s">
        <v>7</v>
      </c>
      <c r="C756" s="79">
        <v>182522886.84</v>
      </c>
      <c r="D756" s="80">
        <v>41030</v>
      </c>
      <c r="E756" s="88">
        <f>ROUND(E739*(1+H753),4)</f>
        <v>1.9164000000000001</v>
      </c>
      <c r="F756" s="91">
        <f>C756*E756*0.5%/1000</f>
        <v>1748.9343017008803</v>
      </c>
      <c r="G756" s="86"/>
    </row>
    <row r="757" spans="1:8" ht="16.5" hidden="1" outlineLevel="1" thickBot="1" x14ac:dyDescent="0.3">
      <c r="A757" s="77" t="s">
        <v>8</v>
      </c>
      <c r="B757" s="78" t="s">
        <v>9</v>
      </c>
      <c r="C757" s="79">
        <v>78875980</v>
      </c>
      <c r="D757" s="80">
        <v>42125</v>
      </c>
      <c r="E757" s="88">
        <f>ROUND(E740*(1+H753),4)</f>
        <v>1.5590999999999999</v>
      </c>
      <c r="F757" s="91">
        <f>C757*E757*0.5%/1000</f>
        <v>614.87770209000007</v>
      </c>
      <c r="G757" s="86"/>
    </row>
    <row r="758" spans="1:8" ht="16.5" hidden="1" outlineLevel="1" thickBot="1" x14ac:dyDescent="0.3">
      <c r="A758" s="77" t="s">
        <v>10</v>
      </c>
      <c r="B758" s="78" t="s">
        <v>11</v>
      </c>
      <c r="C758" s="79">
        <v>40932883</v>
      </c>
      <c r="D758" s="80">
        <v>34700</v>
      </c>
      <c r="E758" s="88">
        <f>ROUND(E741*(1+H753),4)</f>
        <v>6.4504000000000001</v>
      </c>
      <c r="F758" s="91">
        <f t="shared" ref="F758:F760" si="184">C758*E758*0.5%/1000</f>
        <v>1320.167342516</v>
      </c>
      <c r="G758" s="86"/>
    </row>
    <row r="759" spans="1:8" ht="16.5" hidden="1" outlineLevel="1" thickBot="1" x14ac:dyDescent="0.3">
      <c r="A759" s="77" t="s">
        <v>12</v>
      </c>
      <c r="B759" s="78" t="s">
        <v>13</v>
      </c>
      <c r="C759" s="79">
        <v>155589300</v>
      </c>
      <c r="D759" s="80">
        <v>34639</v>
      </c>
      <c r="E759" s="88">
        <f>ROUND(E742*(1+H753),4)</f>
        <v>6.6718000000000002</v>
      </c>
      <c r="F759" s="91">
        <f t="shared" si="184"/>
        <v>5190.3034587000002</v>
      </c>
      <c r="G759" s="86"/>
    </row>
    <row r="760" spans="1:8" ht="16.5" hidden="1" outlineLevel="1" thickBot="1" x14ac:dyDescent="0.3">
      <c r="A760" s="77" t="s">
        <v>14</v>
      </c>
      <c r="B760" s="78" t="s">
        <v>15</v>
      </c>
      <c r="C760" s="79">
        <v>57305578.299999997</v>
      </c>
      <c r="D760" s="80">
        <v>39508</v>
      </c>
      <c r="E760" s="88">
        <f>ROUND(E743*(1+H753),4)</f>
        <v>2.4045999999999998</v>
      </c>
      <c r="F760" s="91">
        <f t="shared" si="184"/>
        <v>688.98496790089996</v>
      </c>
      <c r="G760" s="86"/>
    </row>
    <row r="761" spans="1:8" ht="16.5" hidden="1" outlineLevel="1" thickBot="1" x14ac:dyDescent="0.3">
      <c r="A761" s="77" t="s">
        <v>16</v>
      </c>
      <c r="B761" s="78" t="s">
        <v>17</v>
      </c>
      <c r="C761" s="79">
        <v>20517119.66</v>
      </c>
      <c r="D761" s="80">
        <v>41944</v>
      </c>
      <c r="E761" s="88">
        <f>ROUND(E744*(1+H753),4)</f>
        <v>1.6554</v>
      </c>
      <c r="F761" s="91">
        <f>F744*(1+H753)</f>
        <v>253.54474343918295</v>
      </c>
      <c r="G761" s="86"/>
    </row>
    <row r="762" spans="1:8" ht="16.5" hidden="1" outlineLevel="1" thickBot="1" x14ac:dyDescent="0.3">
      <c r="A762" s="77" t="s">
        <v>18</v>
      </c>
      <c r="B762" s="78" t="s">
        <v>19</v>
      </c>
      <c r="C762" s="79">
        <v>332627387.68000001</v>
      </c>
      <c r="D762" s="80">
        <v>40544</v>
      </c>
      <c r="E762" s="88">
        <f>ROUND(E745*(1+H753),4)</f>
        <v>2.0693999999999999</v>
      </c>
      <c r="F762" s="91">
        <f t="shared" ref="F762:F765" si="185">C762*E762*0.5%/1000</f>
        <v>3441.6955803249598</v>
      </c>
      <c r="G762" s="86"/>
    </row>
    <row r="763" spans="1:8" ht="16.5" hidden="1" outlineLevel="1" thickBot="1" x14ac:dyDescent="0.3">
      <c r="A763" s="77" t="s">
        <v>18</v>
      </c>
      <c r="B763" s="78" t="s">
        <v>20</v>
      </c>
      <c r="C763" s="79">
        <v>110392946.98999999</v>
      </c>
      <c r="D763" s="80">
        <v>40695</v>
      </c>
      <c r="E763" s="88">
        <f>ROUND(E746*(1+H753),4)</f>
        <v>2.0085999999999999</v>
      </c>
      <c r="F763" s="91">
        <f t="shared" si="185"/>
        <v>1108.67636662057</v>
      </c>
      <c r="G763" s="86"/>
    </row>
    <row r="764" spans="1:8" ht="16.5" hidden="1" outlineLevel="1" thickBot="1" x14ac:dyDescent="0.3">
      <c r="A764" s="77" t="s">
        <v>21</v>
      </c>
      <c r="B764" s="78" t="s">
        <v>22</v>
      </c>
      <c r="C764" s="79">
        <v>69772006.579999998</v>
      </c>
      <c r="D764" s="80">
        <v>34608</v>
      </c>
      <c r="E764" s="88">
        <f>ROUND(E747*(1+H753),4)</f>
        <v>6.8593000000000002</v>
      </c>
      <c r="F764" s="91">
        <f t="shared" si="185"/>
        <v>2392.93562367097</v>
      </c>
      <c r="G764" s="86"/>
    </row>
    <row r="765" spans="1:8" ht="16.5" hidden="1" outlineLevel="1" thickBot="1" x14ac:dyDescent="0.3">
      <c r="A765" s="77" t="s">
        <v>23</v>
      </c>
      <c r="B765" s="78" t="s">
        <v>13</v>
      </c>
      <c r="C765" s="79">
        <v>176848117</v>
      </c>
      <c r="D765" s="80">
        <v>38504</v>
      </c>
      <c r="E765" s="88">
        <f>ROUND(E748*(1+H753),4)</f>
        <v>2.6945000000000001</v>
      </c>
      <c r="F765" s="91">
        <f t="shared" si="185"/>
        <v>2382.5862562825</v>
      </c>
      <c r="G765" s="86"/>
    </row>
    <row r="766" spans="1:8" ht="16.5" hidden="1" outlineLevel="1" thickBot="1" x14ac:dyDescent="0.3">
      <c r="A766" s="77" t="s">
        <v>24</v>
      </c>
      <c r="B766" s="78" t="s">
        <v>25</v>
      </c>
      <c r="C766" s="81" t="s">
        <v>26</v>
      </c>
      <c r="D766" s="80">
        <v>35309</v>
      </c>
      <c r="E766" s="88">
        <f>ROUND(E749*(1+H753),4)</f>
        <v>4.9446000000000003</v>
      </c>
      <c r="F766" s="91">
        <f>F749*(1+H753)</f>
        <v>253.54474343918295</v>
      </c>
      <c r="G766" s="86"/>
    </row>
    <row r="767" spans="1:8" ht="16.5" hidden="1" outlineLevel="1" thickBot="1" x14ac:dyDescent="0.3">
      <c r="A767" s="77" t="s">
        <v>27</v>
      </c>
      <c r="B767" s="78" t="s">
        <v>28</v>
      </c>
      <c r="C767" s="79">
        <v>21664060</v>
      </c>
      <c r="D767" s="80">
        <v>42278</v>
      </c>
      <c r="E767" s="88">
        <f>ROUND(E750*(1+H753),4)</f>
        <v>1.5138</v>
      </c>
      <c r="F767" s="91">
        <f>F750*(1+H753)</f>
        <v>253.54474343918295</v>
      </c>
      <c r="G767" s="86"/>
    </row>
    <row r="768" spans="1:8" ht="16.5" hidden="1" outlineLevel="1" thickBot="1" x14ac:dyDescent="0.3">
      <c r="A768" s="77" t="s">
        <v>29</v>
      </c>
      <c r="B768" s="78" t="s">
        <v>13</v>
      </c>
      <c r="C768" s="79">
        <v>347969175</v>
      </c>
      <c r="D768" s="80">
        <v>41974</v>
      </c>
      <c r="E768" s="88">
        <f>ROUND(E751*(1+H753),4)</f>
        <v>1.6423000000000001</v>
      </c>
      <c r="F768" s="91">
        <f t="shared" ref="F768" si="186">C768*E768*0.5%/1000</f>
        <v>2857.3488805125007</v>
      </c>
      <c r="G768" s="86"/>
    </row>
    <row r="769" collapsed="1" x14ac:dyDescent="0.25"/>
  </sheetData>
  <mergeCells count="316">
    <mergeCell ref="B1:F3"/>
    <mergeCell ref="A685:F685"/>
    <mergeCell ref="A686:A687"/>
    <mergeCell ref="B686:B687"/>
    <mergeCell ref="C686:C687"/>
    <mergeCell ref="D686:D687"/>
    <mergeCell ref="E686:E687"/>
    <mergeCell ref="F686:F687"/>
    <mergeCell ref="A515:F515"/>
    <mergeCell ref="A516:A517"/>
    <mergeCell ref="B516:B517"/>
    <mergeCell ref="A668:F668"/>
    <mergeCell ref="A669:A670"/>
    <mergeCell ref="B669:B670"/>
    <mergeCell ref="C669:C670"/>
    <mergeCell ref="D669:D670"/>
    <mergeCell ref="E669:E670"/>
    <mergeCell ref="F669:F670"/>
    <mergeCell ref="C516:C517"/>
    <mergeCell ref="D516:D517"/>
    <mergeCell ref="E516:E517"/>
    <mergeCell ref="F516:F517"/>
    <mergeCell ref="A549:F549"/>
    <mergeCell ref="A550:A551"/>
    <mergeCell ref="B550:B551"/>
    <mergeCell ref="A481:F481"/>
    <mergeCell ref="A482:A483"/>
    <mergeCell ref="B482:B483"/>
    <mergeCell ref="C482:C483"/>
    <mergeCell ref="D482:D483"/>
    <mergeCell ref="E482:E483"/>
    <mergeCell ref="F482:F483"/>
    <mergeCell ref="A498:F498"/>
    <mergeCell ref="A499:A500"/>
    <mergeCell ref="B499:B500"/>
    <mergeCell ref="C499:C500"/>
    <mergeCell ref="D499:D500"/>
    <mergeCell ref="E499:E500"/>
    <mergeCell ref="F499:F500"/>
    <mergeCell ref="A464:F464"/>
    <mergeCell ref="A465:A466"/>
    <mergeCell ref="B465:B466"/>
    <mergeCell ref="C465:C466"/>
    <mergeCell ref="D465:D466"/>
    <mergeCell ref="E465:E466"/>
    <mergeCell ref="F465:F466"/>
    <mergeCell ref="A447:F447"/>
    <mergeCell ref="A448:A449"/>
    <mergeCell ref="B448:B449"/>
    <mergeCell ref="C448:C449"/>
    <mergeCell ref="D448:D449"/>
    <mergeCell ref="E448:E449"/>
    <mergeCell ref="F448:F449"/>
    <mergeCell ref="A430:F430"/>
    <mergeCell ref="A431:A432"/>
    <mergeCell ref="B431:B432"/>
    <mergeCell ref="C431:C432"/>
    <mergeCell ref="D431:D432"/>
    <mergeCell ref="E431:E432"/>
    <mergeCell ref="F431:F432"/>
    <mergeCell ref="A413:F413"/>
    <mergeCell ref="A414:A415"/>
    <mergeCell ref="B414:B415"/>
    <mergeCell ref="C414:C415"/>
    <mergeCell ref="D414:D415"/>
    <mergeCell ref="E414:E415"/>
    <mergeCell ref="F414:F415"/>
    <mergeCell ref="A396:F396"/>
    <mergeCell ref="A397:A398"/>
    <mergeCell ref="B397:B398"/>
    <mergeCell ref="C397:C398"/>
    <mergeCell ref="D397:D398"/>
    <mergeCell ref="E397:E398"/>
    <mergeCell ref="F397:F398"/>
    <mergeCell ref="A379:F379"/>
    <mergeCell ref="A380:A381"/>
    <mergeCell ref="B380:B381"/>
    <mergeCell ref="C380:C381"/>
    <mergeCell ref="D380:D381"/>
    <mergeCell ref="E380:E381"/>
    <mergeCell ref="F380:F381"/>
    <mergeCell ref="A362:F362"/>
    <mergeCell ref="A363:A364"/>
    <mergeCell ref="B363:B364"/>
    <mergeCell ref="C363:C364"/>
    <mergeCell ref="D363:D364"/>
    <mergeCell ref="E363:E364"/>
    <mergeCell ref="F363:F364"/>
    <mergeCell ref="A345:F345"/>
    <mergeCell ref="A346:A347"/>
    <mergeCell ref="B346:B347"/>
    <mergeCell ref="C346:C347"/>
    <mergeCell ref="D346:D347"/>
    <mergeCell ref="E346:E347"/>
    <mergeCell ref="F346:F347"/>
    <mergeCell ref="A328:F328"/>
    <mergeCell ref="A329:A330"/>
    <mergeCell ref="B329:B330"/>
    <mergeCell ref="C329:C330"/>
    <mergeCell ref="D329:D330"/>
    <mergeCell ref="E329:E330"/>
    <mergeCell ref="F329:F330"/>
    <mergeCell ref="A311:F311"/>
    <mergeCell ref="A312:A313"/>
    <mergeCell ref="B312:B313"/>
    <mergeCell ref="C312:C313"/>
    <mergeCell ref="D312:D313"/>
    <mergeCell ref="E312:E313"/>
    <mergeCell ref="F312:F313"/>
    <mergeCell ref="A294:F294"/>
    <mergeCell ref="A295:A296"/>
    <mergeCell ref="B295:B296"/>
    <mergeCell ref="C295:C296"/>
    <mergeCell ref="D295:D296"/>
    <mergeCell ref="E295:E296"/>
    <mergeCell ref="F295:F296"/>
    <mergeCell ref="A277:F277"/>
    <mergeCell ref="A278:A279"/>
    <mergeCell ref="B278:B279"/>
    <mergeCell ref="C278:C279"/>
    <mergeCell ref="D278:D279"/>
    <mergeCell ref="E278:E279"/>
    <mergeCell ref="F278:F279"/>
    <mergeCell ref="A260:F260"/>
    <mergeCell ref="A261:A262"/>
    <mergeCell ref="B261:B262"/>
    <mergeCell ref="C261:C262"/>
    <mergeCell ref="D261:D262"/>
    <mergeCell ref="E261:E262"/>
    <mergeCell ref="F261:F262"/>
    <mergeCell ref="A243:F243"/>
    <mergeCell ref="A244:A245"/>
    <mergeCell ref="B244:B245"/>
    <mergeCell ref="C244:C245"/>
    <mergeCell ref="D244:D245"/>
    <mergeCell ref="E244:E245"/>
    <mergeCell ref="F244:F245"/>
    <mergeCell ref="A226:F226"/>
    <mergeCell ref="A227:A228"/>
    <mergeCell ref="B227:B228"/>
    <mergeCell ref="C227:C228"/>
    <mergeCell ref="D227:D228"/>
    <mergeCell ref="E227:E228"/>
    <mergeCell ref="F227:F228"/>
    <mergeCell ref="A209:F209"/>
    <mergeCell ref="A210:A211"/>
    <mergeCell ref="B210:B211"/>
    <mergeCell ref="C210:C211"/>
    <mergeCell ref="D210:D211"/>
    <mergeCell ref="E210:E211"/>
    <mergeCell ref="F210:F211"/>
    <mergeCell ref="A192:F192"/>
    <mergeCell ref="A193:A194"/>
    <mergeCell ref="B193:B194"/>
    <mergeCell ref="C193:C194"/>
    <mergeCell ref="D193:D194"/>
    <mergeCell ref="E193:E194"/>
    <mergeCell ref="F193:F194"/>
    <mergeCell ref="A175:F175"/>
    <mergeCell ref="A176:A177"/>
    <mergeCell ref="B176:B177"/>
    <mergeCell ref="C176:C177"/>
    <mergeCell ref="D176:D177"/>
    <mergeCell ref="E176:E177"/>
    <mergeCell ref="F176:F177"/>
    <mergeCell ref="A158:F158"/>
    <mergeCell ref="A159:A160"/>
    <mergeCell ref="B159:B160"/>
    <mergeCell ref="C159:C160"/>
    <mergeCell ref="D159:D160"/>
    <mergeCell ref="E159:E160"/>
    <mergeCell ref="F159:F160"/>
    <mergeCell ref="A141:F141"/>
    <mergeCell ref="A142:A143"/>
    <mergeCell ref="B142:B143"/>
    <mergeCell ref="C142:C143"/>
    <mergeCell ref="D142:D143"/>
    <mergeCell ref="E142:E143"/>
    <mergeCell ref="F142:F143"/>
    <mergeCell ref="A124:F124"/>
    <mergeCell ref="A125:A126"/>
    <mergeCell ref="B125:B126"/>
    <mergeCell ref="C125:C126"/>
    <mergeCell ref="D125:D126"/>
    <mergeCell ref="E125:E126"/>
    <mergeCell ref="F125:F126"/>
    <mergeCell ref="A39:F39"/>
    <mergeCell ref="A40:A41"/>
    <mergeCell ref="B40:B41"/>
    <mergeCell ref="A107:F107"/>
    <mergeCell ref="A108:A109"/>
    <mergeCell ref="B108:B109"/>
    <mergeCell ref="C108:C109"/>
    <mergeCell ref="D108:D109"/>
    <mergeCell ref="E108:E109"/>
    <mergeCell ref="F108:F109"/>
    <mergeCell ref="A90:F90"/>
    <mergeCell ref="A91:A92"/>
    <mergeCell ref="B91:B92"/>
    <mergeCell ref="C91:C92"/>
    <mergeCell ref="D91:D92"/>
    <mergeCell ref="E91:E92"/>
    <mergeCell ref="F91:F92"/>
    <mergeCell ref="A5:F5"/>
    <mergeCell ref="A22:F22"/>
    <mergeCell ref="A23:A24"/>
    <mergeCell ref="B23:B24"/>
    <mergeCell ref="C23:C24"/>
    <mergeCell ref="D23:D24"/>
    <mergeCell ref="E23:E24"/>
    <mergeCell ref="A6:A7"/>
    <mergeCell ref="B6:B7"/>
    <mergeCell ref="C6:C7"/>
    <mergeCell ref="D6:D7"/>
    <mergeCell ref="E6:E7"/>
    <mergeCell ref="F6:F7"/>
    <mergeCell ref="F23:F24"/>
    <mergeCell ref="C40:C41"/>
    <mergeCell ref="D40:D41"/>
    <mergeCell ref="E40:E41"/>
    <mergeCell ref="F40:F41"/>
    <mergeCell ref="A73:F73"/>
    <mergeCell ref="A74:A75"/>
    <mergeCell ref="B74:B75"/>
    <mergeCell ref="C74:C75"/>
    <mergeCell ref="D74:D75"/>
    <mergeCell ref="E74:E75"/>
    <mergeCell ref="F74:F75"/>
    <mergeCell ref="A56:F56"/>
    <mergeCell ref="A57:A58"/>
    <mergeCell ref="B57:B58"/>
    <mergeCell ref="C57:C58"/>
    <mergeCell ref="D57:D58"/>
    <mergeCell ref="E57:E58"/>
    <mergeCell ref="F57:F58"/>
    <mergeCell ref="C550:C551"/>
    <mergeCell ref="D550:D551"/>
    <mergeCell ref="E550:E551"/>
    <mergeCell ref="F550:F551"/>
    <mergeCell ref="A532:F532"/>
    <mergeCell ref="A533:A534"/>
    <mergeCell ref="B533:B534"/>
    <mergeCell ref="C533:C534"/>
    <mergeCell ref="D533:D534"/>
    <mergeCell ref="E533:E534"/>
    <mergeCell ref="F533:F534"/>
    <mergeCell ref="A566:F566"/>
    <mergeCell ref="A567:A568"/>
    <mergeCell ref="B567:B568"/>
    <mergeCell ref="C567:C568"/>
    <mergeCell ref="D567:D568"/>
    <mergeCell ref="E567:E568"/>
    <mergeCell ref="F567:F568"/>
    <mergeCell ref="A583:F583"/>
    <mergeCell ref="A584:A585"/>
    <mergeCell ref="B584:B585"/>
    <mergeCell ref="C584:C585"/>
    <mergeCell ref="D584:D585"/>
    <mergeCell ref="E584:E585"/>
    <mergeCell ref="F584:F585"/>
    <mergeCell ref="A600:F600"/>
    <mergeCell ref="A601:A602"/>
    <mergeCell ref="B601:B602"/>
    <mergeCell ref="C601:C602"/>
    <mergeCell ref="D601:D602"/>
    <mergeCell ref="E601:E602"/>
    <mergeCell ref="F601:F602"/>
    <mergeCell ref="A617:F617"/>
    <mergeCell ref="A618:A619"/>
    <mergeCell ref="B618:B619"/>
    <mergeCell ref="C618:C619"/>
    <mergeCell ref="D618:D619"/>
    <mergeCell ref="E618:E619"/>
    <mergeCell ref="F618:F619"/>
    <mergeCell ref="A634:F634"/>
    <mergeCell ref="A635:A636"/>
    <mergeCell ref="B635:B636"/>
    <mergeCell ref="C635:C636"/>
    <mergeCell ref="D635:D636"/>
    <mergeCell ref="E635:E636"/>
    <mergeCell ref="F635:F636"/>
    <mergeCell ref="A651:F651"/>
    <mergeCell ref="A652:A653"/>
    <mergeCell ref="B652:B653"/>
    <mergeCell ref="C652:C653"/>
    <mergeCell ref="D652:D653"/>
    <mergeCell ref="E652:E653"/>
    <mergeCell ref="F652:F653"/>
    <mergeCell ref="A702:F702"/>
    <mergeCell ref="A703:A704"/>
    <mergeCell ref="B703:B704"/>
    <mergeCell ref="C703:C704"/>
    <mergeCell ref="D703:D704"/>
    <mergeCell ref="E703:E704"/>
    <mergeCell ref="F703:F704"/>
    <mergeCell ref="A719:F719"/>
    <mergeCell ref="A720:A721"/>
    <mergeCell ref="B720:B721"/>
    <mergeCell ref="C720:C721"/>
    <mergeCell ref="D720:D721"/>
    <mergeCell ref="E720:E721"/>
    <mergeCell ref="F720:F721"/>
    <mergeCell ref="A736:F736"/>
    <mergeCell ref="A737:A738"/>
    <mergeCell ref="B737:B738"/>
    <mergeCell ref="C737:C738"/>
    <mergeCell ref="D737:D738"/>
    <mergeCell ref="E737:E738"/>
    <mergeCell ref="F737:F738"/>
    <mergeCell ref="A753:F753"/>
    <mergeCell ref="A754:A755"/>
    <mergeCell ref="B754:B755"/>
    <mergeCell ref="C754:C755"/>
    <mergeCell ref="D754:D755"/>
    <mergeCell ref="E754:E755"/>
    <mergeCell ref="F754:F75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F30 F47 F6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7183E-3373-4BAB-9FC9-F1F905248872}">
  <dimension ref="A1:M432"/>
  <sheetViews>
    <sheetView showGridLines="0" topLeftCell="A367" zoomScaleNormal="100" workbookViewId="0">
      <selection activeCell="A367" sqref="A367:H367"/>
    </sheetView>
  </sheetViews>
  <sheetFormatPr defaultRowHeight="11.25" x14ac:dyDescent="0.2"/>
  <cols>
    <col min="1" max="2" width="10.7109375" style="1" customWidth="1"/>
    <col min="3" max="3" width="17.42578125" style="2" customWidth="1"/>
    <col min="4" max="4" width="10.7109375" style="1" customWidth="1"/>
    <col min="5" max="5" width="10.140625" style="1" customWidth="1"/>
    <col min="6" max="7" width="10.7109375" style="1" customWidth="1"/>
    <col min="8" max="8" width="10.7109375" style="3" customWidth="1"/>
    <col min="9" max="256" width="9.140625" style="1"/>
    <col min="257" max="258" width="10.7109375" style="1" customWidth="1"/>
    <col min="259" max="259" width="17.42578125" style="1" customWidth="1"/>
    <col min="260" max="260" width="10.7109375" style="1" customWidth="1"/>
    <col min="261" max="261" width="10.140625" style="1" customWidth="1"/>
    <col min="262" max="264" width="10.7109375" style="1" customWidth="1"/>
    <col min="265" max="512" width="9.140625" style="1"/>
    <col min="513" max="514" width="10.7109375" style="1" customWidth="1"/>
    <col min="515" max="515" width="17.42578125" style="1" customWidth="1"/>
    <col min="516" max="516" width="10.7109375" style="1" customWidth="1"/>
    <col min="517" max="517" width="10.140625" style="1" customWidth="1"/>
    <col min="518" max="520" width="10.7109375" style="1" customWidth="1"/>
    <col min="521" max="768" width="9.140625" style="1"/>
    <col min="769" max="770" width="10.7109375" style="1" customWidth="1"/>
    <col min="771" max="771" width="17.42578125" style="1" customWidth="1"/>
    <col min="772" max="772" width="10.7109375" style="1" customWidth="1"/>
    <col min="773" max="773" width="10.140625" style="1" customWidth="1"/>
    <col min="774" max="776" width="10.7109375" style="1" customWidth="1"/>
    <col min="777" max="1024" width="9.140625" style="1"/>
    <col min="1025" max="1026" width="10.7109375" style="1" customWidth="1"/>
    <col min="1027" max="1027" width="17.42578125" style="1" customWidth="1"/>
    <col min="1028" max="1028" width="10.7109375" style="1" customWidth="1"/>
    <col min="1029" max="1029" width="10.140625" style="1" customWidth="1"/>
    <col min="1030" max="1032" width="10.7109375" style="1" customWidth="1"/>
    <col min="1033" max="1280" width="9.140625" style="1"/>
    <col min="1281" max="1282" width="10.7109375" style="1" customWidth="1"/>
    <col min="1283" max="1283" width="17.42578125" style="1" customWidth="1"/>
    <col min="1284" max="1284" width="10.7109375" style="1" customWidth="1"/>
    <col min="1285" max="1285" width="10.140625" style="1" customWidth="1"/>
    <col min="1286" max="1288" width="10.7109375" style="1" customWidth="1"/>
    <col min="1289" max="1536" width="9.140625" style="1"/>
    <col min="1537" max="1538" width="10.7109375" style="1" customWidth="1"/>
    <col min="1539" max="1539" width="17.42578125" style="1" customWidth="1"/>
    <col min="1540" max="1540" width="10.7109375" style="1" customWidth="1"/>
    <col min="1541" max="1541" width="10.140625" style="1" customWidth="1"/>
    <col min="1542" max="1544" width="10.7109375" style="1" customWidth="1"/>
    <col min="1545" max="1792" width="9.140625" style="1"/>
    <col min="1793" max="1794" width="10.7109375" style="1" customWidth="1"/>
    <col min="1795" max="1795" width="17.42578125" style="1" customWidth="1"/>
    <col min="1796" max="1796" width="10.7109375" style="1" customWidth="1"/>
    <col min="1797" max="1797" width="10.140625" style="1" customWidth="1"/>
    <col min="1798" max="1800" width="10.7109375" style="1" customWidth="1"/>
    <col min="1801" max="2048" width="9.140625" style="1"/>
    <col min="2049" max="2050" width="10.7109375" style="1" customWidth="1"/>
    <col min="2051" max="2051" width="17.42578125" style="1" customWidth="1"/>
    <col min="2052" max="2052" width="10.7109375" style="1" customWidth="1"/>
    <col min="2053" max="2053" width="10.140625" style="1" customWidth="1"/>
    <col min="2054" max="2056" width="10.7109375" style="1" customWidth="1"/>
    <col min="2057" max="2304" width="9.140625" style="1"/>
    <col min="2305" max="2306" width="10.7109375" style="1" customWidth="1"/>
    <col min="2307" max="2307" width="17.42578125" style="1" customWidth="1"/>
    <col min="2308" max="2308" width="10.7109375" style="1" customWidth="1"/>
    <col min="2309" max="2309" width="10.140625" style="1" customWidth="1"/>
    <col min="2310" max="2312" width="10.7109375" style="1" customWidth="1"/>
    <col min="2313" max="2560" width="9.140625" style="1"/>
    <col min="2561" max="2562" width="10.7109375" style="1" customWidth="1"/>
    <col min="2563" max="2563" width="17.42578125" style="1" customWidth="1"/>
    <col min="2564" max="2564" width="10.7109375" style="1" customWidth="1"/>
    <col min="2565" max="2565" width="10.140625" style="1" customWidth="1"/>
    <col min="2566" max="2568" width="10.7109375" style="1" customWidth="1"/>
    <col min="2569" max="2816" width="9.140625" style="1"/>
    <col min="2817" max="2818" width="10.7109375" style="1" customWidth="1"/>
    <col min="2819" max="2819" width="17.42578125" style="1" customWidth="1"/>
    <col min="2820" max="2820" width="10.7109375" style="1" customWidth="1"/>
    <col min="2821" max="2821" width="10.140625" style="1" customWidth="1"/>
    <col min="2822" max="2824" width="10.7109375" style="1" customWidth="1"/>
    <col min="2825" max="3072" width="9.140625" style="1"/>
    <col min="3073" max="3074" width="10.7109375" style="1" customWidth="1"/>
    <col min="3075" max="3075" width="17.42578125" style="1" customWidth="1"/>
    <col min="3076" max="3076" width="10.7109375" style="1" customWidth="1"/>
    <col min="3077" max="3077" width="10.140625" style="1" customWidth="1"/>
    <col min="3078" max="3080" width="10.7109375" style="1" customWidth="1"/>
    <col min="3081" max="3328" width="9.140625" style="1"/>
    <col min="3329" max="3330" width="10.7109375" style="1" customWidth="1"/>
    <col min="3331" max="3331" width="17.42578125" style="1" customWidth="1"/>
    <col min="3332" max="3332" width="10.7109375" style="1" customWidth="1"/>
    <col min="3333" max="3333" width="10.140625" style="1" customWidth="1"/>
    <col min="3334" max="3336" width="10.7109375" style="1" customWidth="1"/>
    <col min="3337" max="3584" width="9.140625" style="1"/>
    <col min="3585" max="3586" width="10.7109375" style="1" customWidth="1"/>
    <col min="3587" max="3587" width="17.42578125" style="1" customWidth="1"/>
    <col min="3588" max="3588" width="10.7109375" style="1" customWidth="1"/>
    <col min="3589" max="3589" width="10.140625" style="1" customWidth="1"/>
    <col min="3590" max="3592" width="10.7109375" style="1" customWidth="1"/>
    <col min="3593" max="3840" width="9.140625" style="1"/>
    <col min="3841" max="3842" width="10.7109375" style="1" customWidth="1"/>
    <col min="3843" max="3843" width="17.42578125" style="1" customWidth="1"/>
    <col min="3844" max="3844" width="10.7109375" style="1" customWidth="1"/>
    <col min="3845" max="3845" width="10.140625" style="1" customWidth="1"/>
    <col min="3846" max="3848" width="10.7109375" style="1" customWidth="1"/>
    <col min="3849" max="4096" width="9.140625" style="1"/>
    <col min="4097" max="4098" width="10.7109375" style="1" customWidth="1"/>
    <col min="4099" max="4099" width="17.42578125" style="1" customWidth="1"/>
    <col min="4100" max="4100" width="10.7109375" style="1" customWidth="1"/>
    <col min="4101" max="4101" width="10.140625" style="1" customWidth="1"/>
    <col min="4102" max="4104" width="10.7109375" style="1" customWidth="1"/>
    <col min="4105" max="4352" width="9.140625" style="1"/>
    <col min="4353" max="4354" width="10.7109375" style="1" customWidth="1"/>
    <col min="4355" max="4355" width="17.42578125" style="1" customWidth="1"/>
    <col min="4356" max="4356" width="10.7109375" style="1" customWidth="1"/>
    <col min="4357" max="4357" width="10.140625" style="1" customWidth="1"/>
    <col min="4358" max="4360" width="10.7109375" style="1" customWidth="1"/>
    <col min="4361" max="4608" width="9.140625" style="1"/>
    <col min="4609" max="4610" width="10.7109375" style="1" customWidth="1"/>
    <col min="4611" max="4611" width="17.42578125" style="1" customWidth="1"/>
    <col min="4612" max="4612" width="10.7109375" style="1" customWidth="1"/>
    <col min="4613" max="4613" width="10.140625" style="1" customWidth="1"/>
    <col min="4614" max="4616" width="10.7109375" style="1" customWidth="1"/>
    <col min="4617" max="4864" width="9.140625" style="1"/>
    <col min="4865" max="4866" width="10.7109375" style="1" customWidth="1"/>
    <col min="4867" max="4867" width="17.42578125" style="1" customWidth="1"/>
    <col min="4868" max="4868" width="10.7109375" style="1" customWidth="1"/>
    <col min="4869" max="4869" width="10.140625" style="1" customWidth="1"/>
    <col min="4870" max="4872" width="10.7109375" style="1" customWidth="1"/>
    <col min="4873" max="5120" width="9.140625" style="1"/>
    <col min="5121" max="5122" width="10.7109375" style="1" customWidth="1"/>
    <col min="5123" max="5123" width="17.42578125" style="1" customWidth="1"/>
    <col min="5124" max="5124" width="10.7109375" style="1" customWidth="1"/>
    <col min="5125" max="5125" width="10.140625" style="1" customWidth="1"/>
    <col min="5126" max="5128" width="10.7109375" style="1" customWidth="1"/>
    <col min="5129" max="5376" width="9.140625" style="1"/>
    <col min="5377" max="5378" width="10.7109375" style="1" customWidth="1"/>
    <col min="5379" max="5379" width="17.42578125" style="1" customWidth="1"/>
    <col min="5380" max="5380" width="10.7109375" style="1" customWidth="1"/>
    <col min="5381" max="5381" width="10.140625" style="1" customWidth="1"/>
    <col min="5382" max="5384" width="10.7109375" style="1" customWidth="1"/>
    <col min="5385" max="5632" width="9.140625" style="1"/>
    <col min="5633" max="5634" width="10.7109375" style="1" customWidth="1"/>
    <col min="5635" max="5635" width="17.42578125" style="1" customWidth="1"/>
    <col min="5636" max="5636" width="10.7109375" style="1" customWidth="1"/>
    <col min="5637" max="5637" width="10.140625" style="1" customWidth="1"/>
    <col min="5638" max="5640" width="10.7109375" style="1" customWidth="1"/>
    <col min="5641" max="5888" width="9.140625" style="1"/>
    <col min="5889" max="5890" width="10.7109375" style="1" customWidth="1"/>
    <col min="5891" max="5891" width="17.42578125" style="1" customWidth="1"/>
    <col min="5892" max="5892" width="10.7109375" style="1" customWidth="1"/>
    <col min="5893" max="5893" width="10.140625" style="1" customWidth="1"/>
    <col min="5894" max="5896" width="10.7109375" style="1" customWidth="1"/>
    <col min="5897" max="6144" width="9.140625" style="1"/>
    <col min="6145" max="6146" width="10.7109375" style="1" customWidth="1"/>
    <col min="6147" max="6147" width="17.42578125" style="1" customWidth="1"/>
    <col min="6148" max="6148" width="10.7109375" style="1" customWidth="1"/>
    <col min="6149" max="6149" width="10.140625" style="1" customWidth="1"/>
    <col min="6150" max="6152" width="10.7109375" style="1" customWidth="1"/>
    <col min="6153" max="6400" width="9.140625" style="1"/>
    <col min="6401" max="6402" width="10.7109375" style="1" customWidth="1"/>
    <col min="6403" max="6403" width="17.42578125" style="1" customWidth="1"/>
    <col min="6404" max="6404" width="10.7109375" style="1" customWidth="1"/>
    <col min="6405" max="6405" width="10.140625" style="1" customWidth="1"/>
    <col min="6406" max="6408" width="10.7109375" style="1" customWidth="1"/>
    <col min="6409" max="6656" width="9.140625" style="1"/>
    <col min="6657" max="6658" width="10.7109375" style="1" customWidth="1"/>
    <col min="6659" max="6659" width="17.42578125" style="1" customWidth="1"/>
    <col min="6660" max="6660" width="10.7109375" style="1" customWidth="1"/>
    <col min="6661" max="6661" width="10.140625" style="1" customWidth="1"/>
    <col min="6662" max="6664" width="10.7109375" style="1" customWidth="1"/>
    <col min="6665" max="6912" width="9.140625" style="1"/>
    <col min="6913" max="6914" width="10.7109375" style="1" customWidth="1"/>
    <col min="6915" max="6915" width="17.42578125" style="1" customWidth="1"/>
    <col min="6916" max="6916" width="10.7109375" style="1" customWidth="1"/>
    <col min="6917" max="6917" width="10.140625" style="1" customWidth="1"/>
    <col min="6918" max="6920" width="10.7109375" style="1" customWidth="1"/>
    <col min="6921" max="7168" width="9.140625" style="1"/>
    <col min="7169" max="7170" width="10.7109375" style="1" customWidth="1"/>
    <col min="7171" max="7171" width="17.42578125" style="1" customWidth="1"/>
    <col min="7172" max="7172" width="10.7109375" style="1" customWidth="1"/>
    <col min="7173" max="7173" width="10.140625" style="1" customWidth="1"/>
    <col min="7174" max="7176" width="10.7109375" style="1" customWidth="1"/>
    <col min="7177" max="7424" width="9.140625" style="1"/>
    <col min="7425" max="7426" width="10.7109375" style="1" customWidth="1"/>
    <col min="7427" max="7427" width="17.42578125" style="1" customWidth="1"/>
    <col min="7428" max="7428" width="10.7109375" style="1" customWidth="1"/>
    <col min="7429" max="7429" width="10.140625" style="1" customWidth="1"/>
    <col min="7430" max="7432" width="10.7109375" style="1" customWidth="1"/>
    <col min="7433" max="7680" width="9.140625" style="1"/>
    <col min="7681" max="7682" width="10.7109375" style="1" customWidth="1"/>
    <col min="7683" max="7683" width="17.42578125" style="1" customWidth="1"/>
    <col min="7684" max="7684" width="10.7109375" style="1" customWidth="1"/>
    <col min="7685" max="7685" width="10.140625" style="1" customWidth="1"/>
    <col min="7686" max="7688" width="10.7109375" style="1" customWidth="1"/>
    <col min="7689" max="7936" width="9.140625" style="1"/>
    <col min="7937" max="7938" width="10.7109375" style="1" customWidth="1"/>
    <col min="7939" max="7939" width="17.42578125" style="1" customWidth="1"/>
    <col min="7940" max="7940" width="10.7109375" style="1" customWidth="1"/>
    <col min="7941" max="7941" width="10.140625" style="1" customWidth="1"/>
    <col min="7942" max="7944" width="10.7109375" style="1" customWidth="1"/>
    <col min="7945" max="8192" width="9.140625" style="1"/>
    <col min="8193" max="8194" width="10.7109375" style="1" customWidth="1"/>
    <col min="8195" max="8195" width="17.42578125" style="1" customWidth="1"/>
    <col min="8196" max="8196" width="10.7109375" style="1" customWidth="1"/>
    <col min="8197" max="8197" width="10.140625" style="1" customWidth="1"/>
    <col min="8198" max="8200" width="10.7109375" style="1" customWidth="1"/>
    <col min="8201" max="8448" width="9.140625" style="1"/>
    <col min="8449" max="8450" width="10.7109375" style="1" customWidth="1"/>
    <col min="8451" max="8451" width="17.42578125" style="1" customWidth="1"/>
    <col min="8452" max="8452" width="10.7109375" style="1" customWidth="1"/>
    <col min="8453" max="8453" width="10.140625" style="1" customWidth="1"/>
    <col min="8454" max="8456" width="10.7109375" style="1" customWidth="1"/>
    <col min="8457" max="8704" width="9.140625" style="1"/>
    <col min="8705" max="8706" width="10.7109375" style="1" customWidth="1"/>
    <col min="8707" max="8707" width="17.42578125" style="1" customWidth="1"/>
    <col min="8708" max="8708" width="10.7109375" style="1" customWidth="1"/>
    <col min="8709" max="8709" width="10.140625" style="1" customWidth="1"/>
    <col min="8710" max="8712" width="10.7109375" style="1" customWidth="1"/>
    <col min="8713" max="8960" width="9.140625" style="1"/>
    <col min="8961" max="8962" width="10.7109375" style="1" customWidth="1"/>
    <col min="8963" max="8963" width="17.42578125" style="1" customWidth="1"/>
    <col min="8964" max="8964" width="10.7109375" style="1" customWidth="1"/>
    <col min="8965" max="8965" width="10.140625" style="1" customWidth="1"/>
    <col min="8966" max="8968" width="10.7109375" style="1" customWidth="1"/>
    <col min="8969" max="9216" width="9.140625" style="1"/>
    <col min="9217" max="9218" width="10.7109375" style="1" customWidth="1"/>
    <col min="9219" max="9219" width="17.42578125" style="1" customWidth="1"/>
    <col min="9220" max="9220" width="10.7109375" style="1" customWidth="1"/>
    <col min="9221" max="9221" width="10.140625" style="1" customWidth="1"/>
    <col min="9222" max="9224" width="10.7109375" style="1" customWidth="1"/>
    <col min="9225" max="9472" width="9.140625" style="1"/>
    <col min="9473" max="9474" width="10.7109375" style="1" customWidth="1"/>
    <col min="9475" max="9475" width="17.42578125" style="1" customWidth="1"/>
    <col min="9476" max="9476" width="10.7109375" style="1" customWidth="1"/>
    <col min="9477" max="9477" width="10.140625" style="1" customWidth="1"/>
    <col min="9478" max="9480" width="10.7109375" style="1" customWidth="1"/>
    <col min="9481" max="9728" width="9.140625" style="1"/>
    <col min="9729" max="9730" width="10.7109375" style="1" customWidth="1"/>
    <col min="9731" max="9731" width="17.42578125" style="1" customWidth="1"/>
    <col min="9732" max="9732" width="10.7109375" style="1" customWidth="1"/>
    <col min="9733" max="9733" width="10.140625" style="1" customWidth="1"/>
    <col min="9734" max="9736" width="10.7109375" style="1" customWidth="1"/>
    <col min="9737" max="9984" width="9.140625" style="1"/>
    <col min="9985" max="9986" width="10.7109375" style="1" customWidth="1"/>
    <col min="9987" max="9987" width="17.42578125" style="1" customWidth="1"/>
    <col min="9988" max="9988" width="10.7109375" style="1" customWidth="1"/>
    <col min="9989" max="9989" width="10.140625" style="1" customWidth="1"/>
    <col min="9990" max="9992" width="10.7109375" style="1" customWidth="1"/>
    <col min="9993" max="10240" width="9.140625" style="1"/>
    <col min="10241" max="10242" width="10.7109375" style="1" customWidth="1"/>
    <col min="10243" max="10243" width="17.42578125" style="1" customWidth="1"/>
    <col min="10244" max="10244" width="10.7109375" style="1" customWidth="1"/>
    <col min="10245" max="10245" width="10.140625" style="1" customWidth="1"/>
    <col min="10246" max="10248" width="10.7109375" style="1" customWidth="1"/>
    <col min="10249" max="10496" width="9.140625" style="1"/>
    <col min="10497" max="10498" width="10.7109375" style="1" customWidth="1"/>
    <col min="10499" max="10499" width="17.42578125" style="1" customWidth="1"/>
    <col min="10500" max="10500" width="10.7109375" style="1" customWidth="1"/>
    <col min="10501" max="10501" width="10.140625" style="1" customWidth="1"/>
    <col min="10502" max="10504" width="10.7109375" style="1" customWidth="1"/>
    <col min="10505" max="10752" width="9.140625" style="1"/>
    <col min="10753" max="10754" width="10.7109375" style="1" customWidth="1"/>
    <col min="10755" max="10755" width="17.42578125" style="1" customWidth="1"/>
    <col min="10756" max="10756" width="10.7109375" style="1" customWidth="1"/>
    <col min="10757" max="10757" width="10.140625" style="1" customWidth="1"/>
    <col min="10758" max="10760" width="10.7109375" style="1" customWidth="1"/>
    <col min="10761" max="11008" width="9.140625" style="1"/>
    <col min="11009" max="11010" width="10.7109375" style="1" customWidth="1"/>
    <col min="11011" max="11011" width="17.42578125" style="1" customWidth="1"/>
    <col min="11012" max="11012" width="10.7109375" style="1" customWidth="1"/>
    <col min="11013" max="11013" width="10.140625" style="1" customWidth="1"/>
    <col min="11014" max="11016" width="10.7109375" style="1" customWidth="1"/>
    <col min="11017" max="11264" width="9.140625" style="1"/>
    <col min="11265" max="11266" width="10.7109375" style="1" customWidth="1"/>
    <col min="11267" max="11267" width="17.42578125" style="1" customWidth="1"/>
    <col min="11268" max="11268" width="10.7109375" style="1" customWidth="1"/>
    <col min="11269" max="11269" width="10.140625" style="1" customWidth="1"/>
    <col min="11270" max="11272" width="10.7109375" style="1" customWidth="1"/>
    <col min="11273" max="11520" width="9.140625" style="1"/>
    <col min="11521" max="11522" width="10.7109375" style="1" customWidth="1"/>
    <col min="11523" max="11523" width="17.42578125" style="1" customWidth="1"/>
    <col min="11524" max="11524" width="10.7109375" style="1" customWidth="1"/>
    <col min="11525" max="11525" width="10.140625" style="1" customWidth="1"/>
    <col min="11526" max="11528" width="10.7109375" style="1" customWidth="1"/>
    <col min="11529" max="11776" width="9.140625" style="1"/>
    <col min="11777" max="11778" width="10.7109375" style="1" customWidth="1"/>
    <col min="11779" max="11779" width="17.42578125" style="1" customWidth="1"/>
    <col min="11780" max="11780" width="10.7109375" style="1" customWidth="1"/>
    <col min="11781" max="11781" width="10.140625" style="1" customWidth="1"/>
    <col min="11782" max="11784" width="10.7109375" style="1" customWidth="1"/>
    <col min="11785" max="12032" width="9.140625" style="1"/>
    <col min="12033" max="12034" width="10.7109375" style="1" customWidth="1"/>
    <col min="12035" max="12035" width="17.42578125" style="1" customWidth="1"/>
    <col min="12036" max="12036" width="10.7109375" style="1" customWidth="1"/>
    <col min="12037" max="12037" width="10.140625" style="1" customWidth="1"/>
    <col min="12038" max="12040" width="10.7109375" style="1" customWidth="1"/>
    <col min="12041" max="12288" width="9.140625" style="1"/>
    <col min="12289" max="12290" width="10.7109375" style="1" customWidth="1"/>
    <col min="12291" max="12291" width="17.42578125" style="1" customWidth="1"/>
    <col min="12292" max="12292" width="10.7109375" style="1" customWidth="1"/>
    <col min="12293" max="12293" width="10.140625" style="1" customWidth="1"/>
    <col min="12294" max="12296" width="10.7109375" style="1" customWidth="1"/>
    <col min="12297" max="12544" width="9.140625" style="1"/>
    <col min="12545" max="12546" width="10.7109375" style="1" customWidth="1"/>
    <col min="12547" max="12547" width="17.42578125" style="1" customWidth="1"/>
    <col min="12548" max="12548" width="10.7109375" style="1" customWidth="1"/>
    <col min="12549" max="12549" width="10.140625" style="1" customWidth="1"/>
    <col min="12550" max="12552" width="10.7109375" style="1" customWidth="1"/>
    <col min="12553" max="12800" width="9.140625" style="1"/>
    <col min="12801" max="12802" width="10.7109375" style="1" customWidth="1"/>
    <col min="12803" max="12803" width="17.42578125" style="1" customWidth="1"/>
    <col min="12804" max="12804" width="10.7109375" style="1" customWidth="1"/>
    <col min="12805" max="12805" width="10.140625" style="1" customWidth="1"/>
    <col min="12806" max="12808" width="10.7109375" style="1" customWidth="1"/>
    <col min="12809" max="13056" width="9.140625" style="1"/>
    <col min="13057" max="13058" width="10.7109375" style="1" customWidth="1"/>
    <col min="13059" max="13059" width="17.42578125" style="1" customWidth="1"/>
    <col min="13060" max="13060" width="10.7109375" style="1" customWidth="1"/>
    <col min="13061" max="13061" width="10.140625" style="1" customWidth="1"/>
    <col min="13062" max="13064" width="10.7109375" style="1" customWidth="1"/>
    <col min="13065" max="13312" width="9.140625" style="1"/>
    <col min="13313" max="13314" width="10.7109375" style="1" customWidth="1"/>
    <col min="13315" max="13315" width="17.42578125" style="1" customWidth="1"/>
    <col min="13316" max="13316" width="10.7109375" style="1" customWidth="1"/>
    <col min="13317" max="13317" width="10.140625" style="1" customWidth="1"/>
    <col min="13318" max="13320" width="10.7109375" style="1" customWidth="1"/>
    <col min="13321" max="13568" width="9.140625" style="1"/>
    <col min="13569" max="13570" width="10.7109375" style="1" customWidth="1"/>
    <col min="13571" max="13571" width="17.42578125" style="1" customWidth="1"/>
    <col min="13572" max="13572" width="10.7109375" style="1" customWidth="1"/>
    <col min="13573" max="13573" width="10.140625" style="1" customWidth="1"/>
    <col min="13574" max="13576" width="10.7109375" style="1" customWidth="1"/>
    <col min="13577" max="13824" width="9.140625" style="1"/>
    <col min="13825" max="13826" width="10.7109375" style="1" customWidth="1"/>
    <col min="13827" max="13827" width="17.42578125" style="1" customWidth="1"/>
    <col min="13828" max="13828" width="10.7109375" style="1" customWidth="1"/>
    <col min="13829" max="13829" width="10.140625" style="1" customWidth="1"/>
    <col min="13830" max="13832" width="10.7109375" style="1" customWidth="1"/>
    <col min="13833" max="14080" width="9.140625" style="1"/>
    <col min="14081" max="14082" width="10.7109375" style="1" customWidth="1"/>
    <col min="14083" max="14083" width="17.42578125" style="1" customWidth="1"/>
    <col min="14084" max="14084" width="10.7109375" style="1" customWidth="1"/>
    <col min="14085" max="14085" width="10.140625" style="1" customWidth="1"/>
    <col min="14086" max="14088" width="10.7109375" style="1" customWidth="1"/>
    <col min="14089" max="14336" width="9.140625" style="1"/>
    <col min="14337" max="14338" width="10.7109375" style="1" customWidth="1"/>
    <col min="14339" max="14339" width="17.42578125" style="1" customWidth="1"/>
    <col min="14340" max="14340" width="10.7109375" style="1" customWidth="1"/>
    <col min="14341" max="14341" width="10.140625" style="1" customWidth="1"/>
    <col min="14342" max="14344" width="10.7109375" style="1" customWidth="1"/>
    <col min="14345" max="14592" width="9.140625" style="1"/>
    <col min="14593" max="14594" width="10.7109375" style="1" customWidth="1"/>
    <col min="14595" max="14595" width="17.42578125" style="1" customWidth="1"/>
    <col min="14596" max="14596" width="10.7109375" style="1" customWidth="1"/>
    <col min="14597" max="14597" width="10.140625" style="1" customWidth="1"/>
    <col min="14598" max="14600" width="10.7109375" style="1" customWidth="1"/>
    <col min="14601" max="14848" width="9.140625" style="1"/>
    <col min="14849" max="14850" width="10.7109375" style="1" customWidth="1"/>
    <col min="14851" max="14851" width="17.42578125" style="1" customWidth="1"/>
    <col min="14852" max="14852" width="10.7109375" style="1" customWidth="1"/>
    <col min="14853" max="14853" width="10.140625" style="1" customWidth="1"/>
    <col min="14854" max="14856" width="10.7109375" style="1" customWidth="1"/>
    <col min="14857" max="15104" width="9.140625" style="1"/>
    <col min="15105" max="15106" width="10.7109375" style="1" customWidth="1"/>
    <col min="15107" max="15107" width="17.42578125" style="1" customWidth="1"/>
    <col min="15108" max="15108" width="10.7109375" style="1" customWidth="1"/>
    <col min="15109" max="15109" width="10.140625" style="1" customWidth="1"/>
    <col min="15110" max="15112" width="10.7109375" style="1" customWidth="1"/>
    <col min="15113" max="15360" width="9.140625" style="1"/>
    <col min="15361" max="15362" width="10.7109375" style="1" customWidth="1"/>
    <col min="15363" max="15363" width="17.42578125" style="1" customWidth="1"/>
    <col min="15364" max="15364" width="10.7109375" style="1" customWidth="1"/>
    <col min="15365" max="15365" width="10.140625" style="1" customWidth="1"/>
    <col min="15366" max="15368" width="10.7109375" style="1" customWidth="1"/>
    <col min="15369" max="15616" width="9.140625" style="1"/>
    <col min="15617" max="15618" width="10.7109375" style="1" customWidth="1"/>
    <col min="15619" max="15619" width="17.42578125" style="1" customWidth="1"/>
    <col min="15620" max="15620" width="10.7109375" style="1" customWidth="1"/>
    <col min="15621" max="15621" width="10.140625" style="1" customWidth="1"/>
    <col min="15622" max="15624" width="10.7109375" style="1" customWidth="1"/>
    <col min="15625" max="15872" width="9.140625" style="1"/>
    <col min="15873" max="15874" width="10.7109375" style="1" customWidth="1"/>
    <col min="15875" max="15875" width="17.42578125" style="1" customWidth="1"/>
    <col min="15876" max="15876" width="10.7109375" style="1" customWidth="1"/>
    <col min="15877" max="15877" width="10.140625" style="1" customWidth="1"/>
    <col min="15878" max="15880" width="10.7109375" style="1" customWidth="1"/>
    <col min="15881" max="16128" width="9.140625" style="1"/>
    <col min="16129" max="16130" width="10.7109375" style="1" customWidth="1"/>
    <col min="16131" max="16131" width="17.42578125" style="1" customWidth="1"/>
    <col min="16132" max="16132" width="10.7109375" style="1" customWidth="1"/>
    <col min="16133" max="16133" width="10.140625" style="1" customWidth="1"/>
    <col min="16134" max="16136" width="10.7109375" style="1" customWidth="1"/>
    <col min="16137" max="16384" width="9.140625" style="1"/>
  </cols>
  <sheetData>
    <row r="1" spans="1:8" ht="6.95" hidden="1" customHeight="1" x14ac:dyDescent="0.2"/>
    <row r="2" spans="1:8" s="4" customFormat="1" ht="16.5" hidden="1" customHeight="1" x14ac:dyDescent="0.3">
      <c r="A2" s="98" t="s">
        <v>30</v>
      </c>
      <c r="B2" s="98"/>
      <c r="C2" s="98"/>
      <c r="D2" s="98"/>
      <c r="E2" s="98"/>
      <c r="F2" s="98"/>
      <c r="G2" s="98"/>
      <c r="H2" s="98"/>
    </row>
    <row r="3" spans="1:8" ht="12" hidden="1" customHeight="1" thickBot="1" x14ac:dyDescent="0.25">
      <c r="A3" s="5"/>
      <c r="B3" s="5"/>
      <c r="C3" s="6"/>
      <c r="D3" s="5"/>
      <c r="E3" s="5"/>
      <c r="F3" s="5"/>
      <c r="G3" s="5"/>
      <c r="H3" s="7" t="s">
        <v>31</v>
      </c>
    </row>
    <row r="4" spans="1:8" s="13" customFormat="1" ht="14.25" hidden="1" thickTop="1" x14ac:dyDescent="0.25">
      <c r="A4" s="8"/>
      <c r="B4" s="8"/>
      <c r="C4" s="9"/>
      <c r="D4" s="10"/>
      <c r="E4" s="11"/>
      <c r="F4" s="11" t="s">
        <v>32</v>
      </c>
      <c r="G4" s="11"/>
      <c r="H4" s="12"/>
    </row>
    <row r="5" spans="1:8" s="13" customFormat="1" ht="13.5" hidden="1" x14ac:dyDescent="0.25">
      <c r="A5" s="14" t="s">
        <v>33</v>
      </c>
      <c r="B5" s="15" t="s">
        <v>34</v>
      </c>
      <c r="C5" s="16" t="s">
        <v>35</v>
      </c>
      <c r="D5" s="99" t="s">
        <v>36</v>
      </c>
      <c r="E5" s="99"/>
      <c r="F5" s="99"/>
      <c r="G5" s="99"/>
      <c r="H5" s="99"/>
    </row>
    <row r="6" spans="1:8" s="13" customFormat="1" ht="13.5" hidden="1" customHeight="1" x14ac:dyDescent="0.25">
      <c r="A6" s="14"/>
      <c r="B6" s="15"/>
      <c r="C6" s="17" t="s">
        <v>37</v>
      </c>
      <c r="D6" s="18" t="s">
        <v>38</v>
      </c>
      <c r="E6" s="18">
        <v>3</v>
      </c>
      <c r="F6" s="18">
        <v>6</v>
      </c>
      <c r="G6" s="18" t="s">
        <v>38</v>
      </c>
      <c r="H6" s="19">
        <v>12</v>
      </c>
    </row>
    <row r="7" spans="1:8" s="13" customFormat="1" ht="14.25" hidden="1" customHeight="1" thickBot="1" x14ac:dyDescent="0.3">
      <c r="A7" s="20"/>
      <c r="B7" s="20"/>
      <c r="C7" s="21"/>
      <c r="D7" s="22" t="s">
        <v>34</v>
      </c>
      <c r="E7" s="23" t="s">
        <v>39</v>
      </c>
      <c r="F7" s="23" t="s">
        <v>39</v>
      </c>
      <c r="G7" s="23" t="s">
        <v>33</v>
      </c>
      <c r="H7" s="24" t="s">
        <v>39</v>
      </c>
    </row>
    <row r="8" spans="1:8" ht="6.95" hidden="1" customHeight="1" x14ac:dyDescent="0.2">
      <c r="A8" s="25"/>
      <c r="B8" s="25"/>
      <c r="C8" s="26"/>
      <c r="D8" s="27"/>
      <c r="E8" s="28"/>
      <c r="F8" s="28"/>
      <c r="G8" s="28"/>
      <c r="H8" s="29"/>
    </row>
    <row r="9" spans="1:8" ht="11.25" hidden="1" customHeight="1" x14ac:dyDescent="0.2">
      <c r="A9" s="27">
        <v>1994</v>
      </c>
      <c r="B9" s="30" t="s">
        <v>40</v>
      </c>
      <c r="C9" s="31">
        <v>141.31</v>
      </c>
      <c r="D9" s="31">
        <v>41.31</v>
      </c>
      <c r="E9" s="31">
        <v>162.13</v>
      </c>
      <c r="F9" s="31">
        <v>533.33000000000004</v>
      </c>
      <c r="G9" s="31">
        <v>41.31</v>
      </c>
      <c r="H9" s="32">
        <v>2693.84</v>
      </c>
    </row>
    <row r="10" spans="1:8" ht="11.25" hidden="1" customHeight="1" x14ac:dyDescent="0.2">
      <c r="B10" s="30" t="s">
        <v>41</v>
      </c>
      <c r="C10" s="31">
        <v>198.22</v>
      </c>
      <c r="D10" s="31">
        <v>40.270000000000003</v>
      </c>
      <c r="E10" s="31">
        <v>171.24</v>
      </c>
      <c r="F10" s="31">
        <v>568.16999999999996</v>
      </c>
      <c r="G10" s="31">
        <v>98.22</v>
      </c>
      <c r="H10" s="32">
        <v>3035.71</v>
      </c>
    </row>
    <row r="11" spans="1:8" ht="11.25" hidden="1" customHeight="1" x14ac:dyDescent="0.2">
      <c r="B11" s="30" t="s">
        <v>42</v>
      </c>
      <c r="C11" s="31">
        <v>282.95999999999998</v>
      </c>
      <c r="D11" s="31">
        <v>42.75</v>
      </c>
      <c r="E11" s="31">
        <v>182.96</v>
      </c>
      <c r="F11" s="31">
        <v>602.92999999999995</v>
      </c>
      <c r="G11" s="31">
        <v>182.96</v>
      </c>
      <c r="H11" s="32">
        <v>3417.39</v>
      </c>
    </row>
    <row r="12" spans="1:8" ht="11.25" hidden="1" customHeight="1" x14ac:dyDescent="0.2">
      <c r="B12" s="30" t="s">
        <v>43</v>
      </c>
      <c r="C12" s="31">
        <v>403.73</v>
      </c>
      <c r="D12" s="31">
        <v>42.68</v>
      </c>
      <c r="E12" s="31">
        <v>185.71</v>
      </c>
      <c r="F12" s="31">
        <v>648.91999999999996</v>
      </c>
      <c r="G12" s="31">
        <v>303.73</v>
      </c>
      <c r="H12" s="32">
        <v>3828.49</v>
      </c>
    </row>
    <row r="13" spans="1:8" ht="11.25" hidden="1" customHeight="1" x14ac:dyDescent="0.2">
      <c r="B13" s="30" t="s">
        <v>44</v>
      </c>
      <c r="C13" s="31">
        <v>581.49</v>
      </c>
      <c r="D13" s="31">
        <v>44.03</v>
      </c>
      <c r="E13" s="31">
        <v>193.36</v>
      </c>
      <c r="F13" s="31">
        <v>695.71</v>
      </c>
      <c r="G13" s="31">
        <v>481.49</v>
      </c>
      <c r="H13" s="32">
        <v>4331.1899999999996</v>
      </c>
    </row>
    <row r="14" spans="1:8" ht="11.25" hidden="1" customHeight="1" x14ac:dyDescent="0.2">
      <c r="B14" s="30" t="s">
        <v>45</v>
      </c>
      <c r="C14" s="31">
        <v>857.29</v>
      </c>
      <c r="D14" s="31">
        <v>47.43</v>
      </c>
      <c r="E14" s="31">
        <v>202.97</v>
      </c>
      <c r="F14" s="31">
        <v>757.29</v>
      </c>
      <c r="G14" s="31">
        <v>757.29</v>
      </c>
      <c r="H14" s="32">
        <v>4922.6000000000004</v>
      </c>
    </row>
    <row r="15" spans="1:8" ht="11.25" hidden="1" customHeight="1" x14ac:dyDescent="0.2">
      <c r="B15" s="30" t="s">
        <v>46</v>
      </c>
      <c r="C15" s="31">
        <v>915.93</v>
      </c>
      <c r="D15" s="31">
        <v>6.84</v>
      </c>
      <c r="E15" s="31">
        <v>126.87</v>
      </c>
      <c r="F15" s="31">
        <v>548.16999999999996</v>
      </c>
      <c r="G15" s="31">
        <v>815.93</v>
      </c>
      <c r="H15" s="32">
        <v>4005.08</v>
      </c>
    </row>
    <row r="16" spans="1:8" ht="11.25" hidden="1" customHeight="1" x14ac:dyDescent="0.2">
      <c r="B16" s="30" t="s">
        <v>47</v>
      </c>
      <c r="C16" s="31">
        <v>932.97</v>
      </c>
      <c r="D16" s="31">
        <v>1.86</v>
      </c>
      <c r="E16" s="31">
        <v>60.44</v>
      </c>
      <c r="F16" s="31">
        <v>370.67</v>
      </c>
      <c r="G16" s="31">
        <v>832.97</v>
      </c>
      <c r="H16" s="32">
        <v>3044.89</v>
      </c>
    </row>
    <row r="17" spans="1:8" ht="11.25" hidden="1" customHeight="1" x14ac:dyDescent="0.2">
      <c r="B17" s="30" t="s">
        <v>48</v>
      </c>
      <c r="C17" s="31">
        <v>947.24</v>
      </c>
      <c r="D17" s="31">
        <v>1.53</v>
      </c>
      <c r="E17" s="31">
        <v>10.49</v>
      </c>
      <c r="F17" s="31">
        <v>234.76</v>
      </c>
      <c r="G17" s="31">
        <v>847.24</v>
      </c>
      <c r="H17" s="32">
        <v>2253.15</v>
      </c>
    </row>
    <row r="18" spans="1:8" ht="11.25" hidden="1" customHeight="1" x14ac:dyDescent="0.2">
      <c r="B18" s="30" t="s">
        <v>49</v>
      </c>
      <c r="C18" s="31">
        <v>972.06</v>
      </c>
      <c r="D18" s="31">
        <v>2.62</v>
      </c>
      <c r="E18" s="31">
        <v>6.13</v>
      </c>
      <c r="F18" s="31">
        <v>140.77000000000001</v>
      </c>
      <c r="G18" s="31">
        <v>872.06</v>
      </c>
      <c r="H18" s="32">
        <v>1703.17</v>
      </c>
    </row>
    <row r="19" spans="1:8" ht="11.25" hidden="1" customHeight="1" x14ac:dyDescent="0.2">
      <c r="B19" s="30" t="s">
        <v>50</v>
      </c>
      <c r="C19" s="31">
        <v>999.37</v>
      </c>
      <c r="D19" s="31">
        <v>2.81</v>
      </c>
      <c r="E19" s="31">
        <v>7.12</v>
      </c>
      <c r="F19" s="31">
        <v>71.86</v>
      </c>
      <c r="G19" s="31">
        <v>899.37</v>
      </c>
      <c r="H19" s="32">
        <v>1267.54</v>
      </c>
    </row>
    <row r="20" spans="1:8" ht="11.25" hidden="1" customHeight="1" x14ac:dyDescent="0.2">
      <c r="A20" s="33"/>
      <c r="B20" s="30" t="s">
        <v>51</v>
      </c>
      <c r="C20" s="31">
        <v>1016.46</v>
      </c>
      <c r="D20" s="31">
        <v>1.71</v>
      </c>
      <c r="E20" s="31">
        <v>7.31</v>
      </c>
      <c r="F20" s="31">
        <v>18.57</v>
      </c>
      <c r="G20" s="31">
        <v>916.46</v>
      </c>
      <c r="H20" s="32">
        <v>916.46</v>
      </c>
    </row>
    <row r="21" spans="1:8" ht="6.95" hidden="1" customHeight="1" x14ac:dyDescent="0.2">
      <c r="A21" s="25"/>
      <c r="B21" s="25"/>
      <c r="C21" s="34"/>
      <c r="D21" s="35"/>
      <c r="E21" s="36"/>
      <c r="F21" s="36"/>
      <c r="G21" s="36"/>
      <c r="H21" s="37"/>
    </row>
    <row r="22" spans="1:8" ht="11.25" hidden="1" customHeight="1" x14ac:dyDescent="0.2">
      <c r="A22" s="27">
        <v>1995</v>
      </c>
      <c r="B22" s="30" t="s">
        <v>40</v>
      </c>
      <c r="C22" s="31">
        <v>1033.74</v>
      </c>
      <c r="D22" s="31">
        <v>1.7</v>
      </c>
      <c r="E22" s="31">
        <v>6.35</v>
      </c>
      <c r="F22" s="31">
        <v>12.86</v>
      </c>
      <c r="G22" s="31">
        <v>1.7</v>
      </c>
      <c r="H22" s="32">
        <v>631.54</v>
      </c>
    </row>
    <row r="23" spans="1:8" ht="11.25" hidden="1" customHeight="1" x14ac:dyDescent="0.2">
      <c r="B23" s="30" t="s">
        <v>41</v>
      </c>
      <c r="C23" s="31">
        <v>1044.28</v>
      </c>
      <c r="D23" s="31">
        <v>1.02</v>
      </c>
      <c r="E23" s="31">
        <v>4.49</v>
      </c>
      <c r="F23" s="31">
        <v>11.93</v>
      </c>
      <c r="G23" s="31">
        <v>2.74</v>
      </c>
      <c r="H23" s="32">
        <v>426.83</v>
      </c>
    </row>
    <row r="24" spans="1:8" ht="11.25" hidden="1" customHeight="1" x14ac:dyDescent="0.2">
      <c r="B24" s="30" t="s">
        <v>42</v>
      </c>
      <c r="C24" s="31">
        <v>1060.47</v>
      </c>
      <c r="D24" s="31">
        <v>1.55</v>
      </c>
      <c r="E24" s="31">
        <v>4.33</v>
      </c>
      <c r="F24" s="31">
        <v>11.95</v>
      </c>
      <c r="G24" s="31">
        <v>4.33</v>
      </c>
      <c r="H24" s="32">
        <v>274.77999999999997</v>
      </c>
    </row>
    <row r="25" spans="1:8" ht="11.25" hidden="1" customHeight="1" x14ac:dyDescent="0.2">
      <c r="B25" s="30" t="s">
        <v>43</v>
      </c>
      <c r="C25" s="31">
        <v>1086.24</v>
      </c>
      <c r="D25" s="31">
        <v>2.4300000000000002</v>
      </c>
      <c r="E25" s="31">
        <v>5.08</v>
      </c>
      <c r="F25" s="31">
        <v>11.75</v>
      </c>
      <c r="G25" s="31">
        <v>6.87</v>
      </c>
      <c r="H25" s="32">
        <v>169.05</v>
      </c>
    </row>
    <row r="26" spans="1:8" ht="11.25" hidden="1" customHeight="1" x14ac:dyDescent="0.2">
      <c r="B26" s="30" t="s">
        <v>44</v>
      </c>
      <c r="C26" s="31">
        <v>1115.24</v>
      </c>
      <c r="D26" s="31">
        <v>2.67</v>
      </c>
      <c r="E26" s="31">
        <v>6.8</v>
      </c>
      <c r="F26" s="31">
        <v>11.59</v>
      </c>
      <c r="G26" s="31">
        <v>9.7200000000000006</v>
      </c>
      <c r="H26" s="32">
        <v>91.79</v>
      </c>
    </row>
    <row r="27" spans="1:8" ht="11.25" hidden="1" customHeight="1" x14ac:dyDescent="0.2">
      <c r="B27" s="30" t="s">
        <v>45</v>
      </c>
      <c r="C27" s="31">
        <v>1140.44</v>
      </c>
      <c r="D27" s="31">
        <v>2.2599999999999998</v>
      </c>
      <c r="E27" s="31">
        <v>7.54</v>
      </c>
      <c r="F27" s="31">
        <v>12.2</v>
      </c>
      <c r="G27" s="31">
        <v>12.2</v>
      </c>
      <c r="H27" s="32">
        <v>33.03</v>
      </c>
    </row>
    <row r="28" spans="1:8" ht="11.25" hidden="1" customHeight="1" x14ac:dyDescent="0.2">
      <c r="B28" s="30" t="s">
        <v>46</v>
      </c>
      <c r="C28" s="31">
        <v>1167.3499999999999</v>
      </c>
      <c r="D28" s="31">
        <v>2.36</v>
      </c>
      <c r="E28" s="31">
        <v>7.47</v>
      </c>
      <c r="F28" s="31">
        <v>12.92</v>
      </c>
      <c r="G28" s="31">
        <v>14.84</v>
      </c>
      <c r="H28" s="32">
        <v>27.45</v>
      </c>
    </row>
    <row r="29" spans="1:8" ht="11.25" hidden="1" customHeight="1" x14ac:dyDescent="0.2">
      <c r="B29" s="30" t="s">
        <v>47</v>
      </c>
      <c r="C29" s="31">
        <v>1178.9100000000001</v>
      </c>
      <c r="D29" s="31">
        <v>0.99</v>
      </c>
      <c r="E29" s="31">
        <v>5.71</v>
      </c>
      <c r="F29" s="31">
        <v>12.89</v>
      </c>
      <c r="G29" s="31">
        <v>15.98</v>
      </c>
      <c r="H29" s="32">
        <v>26.36</v>
      </c>
    </row>
    <row r="30" spans="1:8" ht="11.25" hidden="1" customHeight="1" x14ac:dyDescent="0.2">
      <c r="B30" s="30" t="s">
        <v>48</v>
      </c>
      <c r="C30" s="31">
        <v>1190.58</v>
      </c>
      <c r="D30" s="31">
        <v>0.99</v>
      </c>
      <c r="E30" s="31">
        <v>4.4000000000000004</v>
      </c>
      <c r="F30" s="31">
        <v>12.27</v>
      </c>
      <c r="G30" s="31">
        <v>17.13</v>
      </c>
      <c r="H30" s="32">
        <v>25.69</v>
      </c>
    </row>
    <row r="31" spans="1:8" ht="11.25" hidden="1" customHeight="1" x14ac:dyDescent="0.2">
      <c r="B31" s="30" t="s">
        <v>49</v>
      </c>
      <c r="C31" s="31">
        <v>1207.3699999999999</v>
      </c>
      <c r="D31" s="31">
        <v>1.41</v>
      </c>
      <c r="E31" s="31">
        <v>3.43</v>
      </c>
      <c r="F31" s="31">
        <v>11.15</v>
      </c>
      <c r="G31" s="31">
        <v>18.78</v>
      </c>
      <c r="H31" s="32">
        <v>24.21</v>
      </c>
    </row>
    <row r="32" spans="1:8" ht="11.25" hidden="1" customHeight="1" x14ac:dyDescent="0.2">
      <c r="B32" s="30" t="s">
        <v>50</v>
      </c>
      <c r="C32" s="31">
        <v>1225.1199999999999</v>
      </c>
      <c r="D32" s="31">
        <v>1.47</v>
      </c>
      <c r="E32" s="31">
        <v>3.92</v>
      </c>
      <c r="F32" s="31">
        <v>9.85</v>
      </c>
      <c r="G32" s="31">
        <v>20.53</v>
      </c>
      <c r="H32" s="32">
        <v>22.59</v>
      </c>
    </row>
    <row r="33" spans="1:8" ht="11.25" hidden="1" customHeight="1" x14ac:dyDescent="0.2">
      <c r="A33" s="33"/>
      <c r="B33" s="38" t="s">
        <v>51</v>
      </c>
      <c r="C33" s="39">
        <v>1244.23</v>
      </c>
      <c r="D33" s="39">
        <v>1.56</v>
      </c>
      <c r="E33" s="39">
        <v>4.51</v>
      </c>
      <c r="F33" s="39">
        <v>9.1</v>
      </c>
      <c r="G33" s="39">
        <v>22.41</v>
      </c>
      <c r="H33" s="40">
        <v>22.41</v>
      </c>
    </row>
    <row r="34" spans="1:8" ht="6.95" hidden="1" customHeight="1" x14ac:dyDescent="0.2">
      <c r="A34" s="25"/>
      <c r="B34" s="25"/>
      <c r="C34" s="34"/>
      <c r="D34" s="35"/>
      <c r="E34" s="36"/>
      <c r="F34" s="36"/>
      <c r="G34" s="36"/>
      <c r="H34" s="37"/>
    </row>
    <row r="35" spans="1:8" ht="11.25" hidden="1" customHeight="1" x14ac:dyDescent="0.2">
      <c r="A35" s="27">
        <v>1996</v>
      </c>
      <c r="B35" s="30" t="s">
        <v>40</v>
      </c>
      <c r="C35" s="31">
        <v>1260.9000000000001</v>
      </c>
      <c r="D35" s="41">
        <v>1.34</v>
      </c>
      <c r="E35" s="31">
        <v>4.43</v>
      </c>
      <c r="F35" s="41">
        <v>8.01</v>
      </c>
      <c r="G35" s="41">
        <v>1.34</v>
      </c>
      <c r="H35" s="32">
        <v>21.97</v>
      </c>
    </row>
    <row r="36" spans="1:8" ht="11.25" hidden="1" customHeight="1" x14ac:dyDescent="0.2">
      <c r="B36" s="30" t="s">
        <v>41</v>
      </c>
      <c r="C36" s="31">
        <v>1273.8900000000001</v>
      </c>
      <c r="D36" s="41">
        <v>1.03</v>
      </c>
      <c r="E36" s="31">
        <v>3.98</v>
      </c>
      <c r="F36" s="41">
        <v>8.06</v>
      </c>
      <c r="G36" s="41">
        <v>2.38</v>
      </c>
      <c r="H36" s="32">
        <v>21.99</v>
      </c>
    </row>
    <row r="37" spans="1:8" ht="11.25" hidden="1" customHeight="1" x14ac:dyDescent="0.2">
      <c r="B37" s="30" t="s">
        <v>42</v>
      </c>
      <c r="C37" s="31">
        <v>1278.3499999999999</v>
      </c>
      <c r="D37" s="41">
        <v>0.35</v>
      </c>
      <c r="E37" s="31">
        <v>2.74</v>
      </c>
      <c r="F37" s="41">
        <v>7.37</v>
      </c>
      <c r="G37" s="41">
        <v>2.74</v>
      </c>
      <c r="H37" s="32">
        <v>20.55</v>
      </c>
    </row>
    <row r="38" spans="1:8" ht="11.25" hidden="1" customHeight="1" x14ac:dyDescent="0.2">
      <c r="B38" s="30" t="s">
        <v>43</v>
      </c>
      <c r="C38" s="31">
        <v>1294.46</v>
      </c>
      <c r="D38" s="41">
        <v>1.26</v>
      </c>
      <c r="E38" s="31">
        <v>2.66</v>
      </c>
      <c r="F38" s="41">
        <v>7.21</v>
      </c>
      <c r="G38" s="41">
        <v>4.04</v>
      </c>
      <c r="H38" s="32">
        <v>19.170000000000002</v>
      </c>
    </row>
    <row r="39" spans="1:8" ht="11.25" hidden="1" customHeight="1" x14ac:dyDescent="0.2">
      <c r="B39" s="30" t="s">
        <v>44</v>
      </c>
      <c r="C39" s="31">
        <v>1310.25</v>
      </c>
      <c r="D39" s="41">
        <v>1.22</v>
      </c>
      <c r="E39" s="31">
        <v>2.85</v>
      </c>
      <c r="F39" s="31">
        <v>6.95</v>
      </c>
      <c r="G39" s="31">
        <v>5.31</v>
      </c>
      <c r="H39" s="32">
        <v>17.489999999999998</v>
      </c>
    </row>
    <row r="40" spans="1:8" ht="11.25" hidden="1" customHeight="1" x14ac:dyDescent="0.2">
      <c r="B40" s="30" t="s">
        <v>45</v>
      </c>
      <c r="C40" s="31">
        <v>1325.84</v>
      </c>
      <c r="D40" s="41">
        <v>1.19</v>
      </c>
      <c r="E40" s="31">
        <v>3.71</v>
      </c>
      <c r="F40" s="31">
        <v>6.56</v>
      </c>
      <c r="G40" s="31">
        <v>6.56</v>
      </c>
      <c r="H40" s="32">
        <v>16.260000000000002</v>
      </c>
    </row>
    <row r="41" spans="1:8" ht="11.25" hidden="1" customHeight="1" x14ac:dyDescent="0.2">
      <c r="B41" s="30" t="s">
        <v>46</v>
      </c>
      <c r="C41" s="31">
        <v>1340.56</v>
      </c>
      <c r="D41" s="41">
        <v>1.1100000000000001</v>
      </c>
      <c r="E41" s="31">
        <v>3.56</v>
      </c>
      <c r="F41" s="31">
        <v>6.32</v>
      </c>
      <c r="G41" s="31">
        <v>7.74</v>
      </c>
      <c r="H41" s="32">
        <v>14.84</v>
      </c>
    </row>
    <row r="42" spans="1:8" ht="11.25" hidden="1" customHeight="1" x14ac:dyDescent="0.2">
      <c r="B42" s="30" t="s">
        <v>47</v>
      </c>
      <c r="C42" s="31">
        <v>1346.46</v>
      </c>
      <c r="D42" s="41">
        <v>0.44</v>
      </c>
      <c r="E42" s="31">
        <v>2.76</v>
      </c>
      <c r="F42" s="31">
        <v>5.7</v>
      </c>
      <c r="G42" s="31">
        <v>8.2200000000000006</v>
      </c>
      <c r="H42" s="32">
        <v>14.21</v>
      </c>
    </row>
    <row r="43" spans="1:8" ht="11.25" hidden="1" customHeight="1" x14ac:dyDescent="0.2">
      <c r="B43" s="30" t="s">
        <v>48</v>
      </c>
      <c r="C43" s="31">
        <v>1348.48</v>
      </c>
      <c r="D43" s="41">
        <v>0.15</v>
      </c>
      <c r="E43" s="31">
        <v>1.71</v>
      </c>
      <c r="F43" s="31">
        <v>5.49</v>
      </c>
      <c r="G43" s="31">
        <v>8.3800000000000008</v>
      </c>
      <c r="H43" s="32">
        <v>13.26</v>
      </c>
    </row>
    <row r="44" spans="1:8" ht="11.25" hidden="1" customHeight="1" x14ac:dyDescent="0.2">
      <c r="B44" s="30" t="s">
        <v>49</v>
      </c>
      <c r="C44" s="31">
        <v>1352.53</v>
      </c>
      <c r="D44" s="31">
        <v>0.3</v>
      </c>
      <c r="E44" s="31">
        <v>0.89</v>
      </c>
      <c r="F44" s="31">
        <v>4.49</v>
      </c>
      <c r="G44" s="31">
        <v>8.6999999999999993</v>
      </c>
      <c r="H44" s="32">
        <v>12.02</v>
      </c>
    </row>
    <row r="45" spans="1:8" ht="11.25" hidden="1" customHeight="1" x14ac:dyDescent="0.2">
      <c r="B45" s="30" t="s">
        <v>50</v>
      </c>
      <c r="C45" s="31">
        <v>1356.86</v>
      </c>
      <c r="D45" s="41">
        <v>0.32</v>
      </c>
      <c r="E45" s="31">
        <v>0.77</v>
      </c>
      <c r="F45" s="41">
        <v>3.56</v>
      </c>
      <c r="G45" s="41">
        <v>9.0500000000000007</v>
      </c>
      <c r="H45" s="32">
        <v>10.75</v>
      </c>
    </row>
    <row r="46" spans="1:8" ht="11.25" hidden="1" customHeight="1" x14ac:dyDescent="0.2">
      <c r="A46" s="33"/>
      <c r="B46" s="38" t="s">
        <v>51</v>
      </c>
      <c r="C46" s="39">
        <v>1363.24</v>
      </c>
      <c r="D46" s="42">
        <v>0.47</v>
      </c>
      <c r="E46" s="39">
        <v>1.0900000000000001</v>
      </c>
      <c r="F46" s="39">
        <v>2.82</v>
      </c>
      <c r="G46" s="39">
        <v>9.56</v>
      </c>
      <c r="H46" s="40">
        <v>9.56</v>
      </c>
    </row>
    <row r="47" spans="1:8" ht="6.95" hidden="1" customHeight="1" x14ac:dyDescent="0.2">
      <c r="A47" s="25"/>
      <c r="B47" s="25"/>
      <c r="C47" s="34"/>
      <c r="D47" s="35"/>
      <c r="E47" s="36"/>
      <c r="F47" s="36"/>
      <c r="G47" s="36"/>
      <c r="H47" s="37"/>
    </row>
    <row r="48" spans="1:8" ht="11.25" hidden="1" customHeight="1" x14ac:dyDescent="0.2">
      <c r="A48" s="27">
        <v>1997</v>
      </c>
      <c r="B48" s="30" t="s">
        <v>40</v>
      </c>
      <c r="C48" s="31">
        <v>1379.33</v>
      </c>
      <c r="D48" s="41">
        <v>1.18</v>
      </c>
      <c r="E48" s="31">
        <v>1.98</v>
      </c>
      <c r="F48" s="31">
        <v>2.89</v>
      </c>
      <c r="G48" s="31">
        <v>1.18</v>
      </c>
      <c r="H48" s="32">
        <v>9.39</v>
      </c>
    </row>
    <row r="49" spans="1:8" ht="11.25" hidden="1" customHeight="1" x14ac:dyDescent="0.2">
      <c r="B49" s="30" t="s">
        <v>41</v>
      </c>
      <c r="C49" s="31">
        <v>1386.23</v>
      </c>
      <c r="D49" s="31">
        <v>0.5</v>
      </c>
      <c r="E49" s="31">
        <v>2.16</v>
      </c>
      <c r="F49" s="31">
        <v>2.95</v>
      </c>
      <c r="G49" s="31">
        <v>1.69</v>
      </c>
      <c r="H49" s="32">
        <v>8.82</v>
      </c>
    </row>
    <row r="50" spans="1:8" ht="11.25" hidden="1" customHeight="1" x14ac:dyDescent="0.2">
      <c r="B50" s="30" t="s">
        <v>42</v>
      </c>
      <c r="C50" s="31">
        <v>1393.3</v>
      </c>
      <c r="D50" s="41">
        <v>0.51</v>
      </c>
      <c r="E50" s="31">
        <v>2.21</v>
      </c>
      <c r="F50" s="31">
        <v>3.32</v>
      </c>
      <c r="G50" s="31">
        <v>2.21</v>
      </c>
      <c r="H50" s="32">
        <v>8.99</v>
      </c>
    </row>
    <row r="51" spans="1:8" ht="11.25" hidden="1" customHeight="1" x14ac:dyDescent="0.2">
      <c r="B51" s="30" t="s">
        <v>43</v>
      </c>
      <c r="C51" s="31">
        <v>1405.56</v>
      </c>
      <c r="D51" s="41">
        <v>0.88</v>
      </c>
      <c r="E51" s="31">
        <v>1.9</v>
      </c>
      <c r="F51" s="31">
        <v>3.92</v>
      </c>
      <c r="G51" s="31">
        <v>3.1</v>
      </c>
      <c r="H51" s="32">
        <v>8.58</v>
      </c>
    </row>
    <row r="52" spans="1:8" ht="11.25" hidden="1" customHeight="1" x14ac:dyDescent="0.2">
      <c r="B52" s="30" t="s">
        <v>44</v>
      </c>
      <c r="C52" s="31">
        <v>1411.32</v>
      </c>
      <c r="D52" s="41">
        <v>0.41</v>
      </c>
      <c r="E52" s="31">
        <v>1.81</v>
      </c>
      <c r="F52" s="31">
        <v>4.01</v>
      </c>
      <c r="G52" s="31">
        <v>3.53</v>
      </c>
      <c r="H52" s="32">
        <v>7.71</v>
      </c>
    </row>
    <row r="53" spans="1:8" ht="11.25" hidden="1" customHeight="1" x14ac:dyDescent="0.2">
      <c r="B53" s="30" t="s">
        <v>45</v>
      </c>
      <c r="C53" s="31">
        <v>1418.94</v>
      </c>
      <c r="D53" s="41">
        <v>0.54</v>
      </c>
      <c r="E53" s="31">
        <v>1.84</v>
      </c>
      <c r="F53" s="31">
        <v>4.09</v>
      </c>
      <c r="G53" s="31">
        <v>4.09</v>
      </c>
      <c r="H53" s="32">
        <v>7.02</v>
      </c>
    </row>
    <row r="54" spans="1:8" ht="11.25" hidden="1" customHeight="1" x14ac:dyDescent="0.2">
      <c r="B54" s="30" t="s">
        <v>46</v>
      </c>
      <c r="C54" s="31">
        <v>1422.06</v>
      </c>
      <c r="D54" s="41">
        <v>0.22</v>
      </c>
      <c r="E54" s="31">
        <v>1.17</v>
      </c>
      <c r="F54" s="31">
        <v>3.1</v>
      </c>
      <c r="G54" s="31">
        <v>4.3099999999999996</v>
      </c>
      <c r="H54" s="32">
        <v>6.08</v>
      </c>
    </row>
    <row r="55" spans="1:8" ht="11.25" hidden="1" customHeight="1" x14ac:dyDescent="0.2">
      <c r="B55" s="30" t="s">
        <v>47</v>
      </c>
      <c r="C55" s="31">
        <v>1421.78</v>
      </c>
      <c r="D55" s="41">
        <v>-0.02</v>
      </c>
      <c r="E55" s="31">
        <v>0.74</v>
      </c>
      <c r="F55" s="31">
        <v>2.56</v>
      </c>
      <c r="G55" s="31">
        <v>4.29</v>
      </c>
      <c r="H55" s="32">
        <v>5.59</v>
      </c>
    </row>
    <row r="56" spans="1:8" ht="11.25" hidden="1" customHeight="1" x14ac:dyDescent="0.2">
      <c r="B56" s="30" t="s">
        <v>48</v>
      </c>
      <c r="C56" s="31">
        <v>1422.63</v>
      </c>
      <c r="D56" s="41">
        <v>0.06</v>
      </c>
      <c r="E56" s="31">
        <v>0.26</v>
      </c>
      <c r="F56" s="31">
        <v>2.11</v>
      </c>
      <c r="G56" s="31">
        <v>4.3600000000000003</v>
      </c>
      <c r="H56" s="32">
        <v>5.5</v>
      </c>
    </row>
    <row r="57" spans="1:8" ht="11.25" hidden="1" customHeight="1" x14ac:dyDescent="0.2">
      <c r="B57" s="30" t="s">
        <v>49</v>
      </c>
      <c r="C57" s="31">
        <v>1425.9</v>
      </c>
      <c r="D57" s="31">
        <v>0.23</v>
      </c>
      <c r="E57" s="31">
        <v>0.27</v>
      </c>
      <c r="F57" s="31">
        <v>1.45</v>
      </c>
      <c r="G57" s="31">
        <v>4.5999999999999996</v>
      </c>
      <c r="H57" s="32">
        <v>5.42</v>
      </c>
    </row>
    <row r="58" spans="1:8" ht="11.25" hidden="1" customHeight="1" x14ac:dyDescent="0.2">
      <c r="B58" s="30" t="s">
        <v>50</v>
      </c>
      <c r="C58" s="31">
        <v>1428.32</v>
      </c>
      <c r="D58" s="41">
        <v>0.17</v>
      </c>
      <c r="E58" s="31">
        <v>0.46</v>
      </c>
      <c r="F58" s="31">
        <v>1.2</v>
      </c>
      <c r="G58" s="31">
        <v>4.7699999999999996</v>
      </c>
      <c r="H58" s="32">
        <v>5.27</v>
      </c>
    </row>
    <row r="59" spans="1:8" ht="11.25" hidden="1" customHeight="1" x14ac:dyDescent="0.2">
      <c r="A59" s="33"/>
      <c r="B59" s="38" t="s">
        <v>51</v>
      </c>
      <c r="C59" s="39">
        <v>1434.46</v>
      </c>
      <c r="D59" s="42">
        <v>0.43</v>
      </c>
      <c r="E59" s="39">
        <v>0.83</v>
      </c>
      <c r="F59" s="39">
        <v>1.0900000000000001</v>
      </c>
      <c r="G59" s="39">
        <v>5.22</v>
      </c>
      <c r="H59" s="40">
        <v>5.22</v>
      </c>
    </row>
    <row r="60" spans="1:8" ht="6.95" hidden="1" customHeight="1" x14ac:dyDescent="0.2">
      <c r="A60" s="25"/>
      <c r="B60" s="25"/>
      <c r="C60" s="34"/>
      <c r="D60" s="35"/>
      <c r="E60" s="36"/>
      <c r="F60" s="36"/>
      <c r="G60" s="36"/>
      <c r="H60" s="37"/>
    </row>
    <row r="61" spans="1:8" ht="11.25" hidden="1" customHeight="1" x14ac:dyDescent="0.2">
      <c r="A61" s="27">
        <v>1998</v>
      </c>
      <c r="B61" s="30" t="s">
        <v>40</v>
      </c>
      <c r="C61" s="31">
        <v>1444.64</v>
      </c>
      <c r="D61" s="31">
        <v>0.71</v>
      </c>
      <c r="E61" s="31">
        <v>1.31</v>
      </c>
      <c r="F61" s="31">
        <v>1.59</v>
      </c>
      <c r="G61" s="31">
        <v>0.71</v>
      </c>
      <c r="H61" s="32">
        <v>4.7300000000000004</v>
      </c>
    </row>
    <row r="62" spans="1:8" ht="11.25" hidden="1" customHeight="1" x14ac:dyDescent="0.2">
      <c r="B62" s="30" t="s">
        <v>41</v>
      </c>
      <c r="C62" s="31">
        <v>1451.29</v>
      </c>
      <c r="D62" s="31">
        <v>0.46</v>
      </c>
      <c r="E62" s="31">
        <v>1.61</v>
      </c>
      <c r="F62" s="31">
        <v>2.08</v>
      </c>
      <c r="G62" s="31">
        <v>1.17</v>
      </c>
      <c r="H62" s="32">
        <v>4.6900000000000004</v>
      </c>
    </row>
    <row r="63" spans="1:8" ht="11.25" hidden="1" customHeight="1" x14ac:dyDescent="0.2">
      <c r="B63" s="30" t="s">
        <v>42</v>
      </c>
      <c r="C63" s="31">
        <v>1456.22</v>
      </c>
      <c r="D63" s="31">
        <v>0.34</v>
      </c>
      <c r="E63" s="31">
        <v>1.52</v>
      </c>
      <c r="F63" s="31">
        <v>2.36</v>
      </c>
      <c r="G63" s="31">
        <v>1.52</v>
      </c>
      <c r="H63" s="32">
        <v>4.5199999999999996</v>
      </c>
    </row>
    <row r="64" spans="1:8" ht="11.25" hidden="1" customHeight="1" x14ac:dyDescent="0.2">
      <c r="B64" s="30" t="s">
        <v>43</v>
      </c>
      <c r="C64" s="31">
        <v>1459.71</v>
      </c>
      <c r="D64" s="31">
        <v>0.24</v>
      </c>
      <c r="E64" s="31">
        <v>1.04</v>
      </c>
      <c r="F64" s="31">
        <v>2.37</v>
      </c>
      <c r="G64" s="31">
        <v>1.76</v>
      </c>
      <c r="H64" s="32">
        <v>3.85</v>
      </c>
    </row>
    <row r="65" spans="1:8" ht="11.25" hidden="1" customHeight="1" x14ac:dyDescent="0.2">
      <c r="B65" s="30" t="s">
        <v>44</v>
      </c>
      <c r="C65" s="31">
        <v>1467.01</v>
      </c>
      <c r="D65" s="31">
        <v>0.5</v>
      </c>
      <c r="E65" s="31">
        <v>1.08</v>
      </c>
      <c r="F65" s="31">
        <v>2.71</v>
      </c>
      <c r="G65" s="31">
        <v>2.27</v>
      </c>
      <c r="H65" s="32">
        <v>3.95</v>
      </c>
    </row>
    <row r="66" spans="1:8" ht="11.25" hidden="1" customHeight="1" x14ac:dyDescent="0.2">
      <c r="B66" s="30" t="s">
        <v>45</v>
      </c>
      <c r="C66" s="31">
        <v>1467.3</v>
      </c>
      <c r="D66" s="31">
        <v>0.02</v>
      </c>
      <c r="E66" s="31">
        <v>0.76</v>
      </c>
      <c r="F66" s="31">
        <v>2.29</v>
      </c>
      <c r="G66" s="31">
        <v>2.29</v>
      </c>
      <c r="H66" s="32">
        <v>3.41</v>
      </c>
    </row>
    <row r="67" spans="1:8" ht="11.25" hidden="1" customHeight="1" x14ac:dyDescent="0.2">
      <c r="B67" s="30" t="s">
        <v>46</v>
      </c>
      <c r="C67" s="31">
        <v>1465.54</v>
      </c>
      <c r="D67" s="31">
        <v>-0.12</v>
      </c>
      <c r="E67" s="31">
        <v>0.4</v>
      </c>
      <c r="F67" s="31">
        <v>1.45</v>
      </c>
      <c r="G67" s="31">
        <v>2.17</v>
      </c>
      <c r="H67" s="32">
        <v>3.06</v>
      </c>
    </row>
    <row r="68" spans="1:8" ht="11.25" hidden="1" customHeight="1" x14ac:dyDescent="0.2">
      <c r="B68" s="30" t="s">
        <v>47</v>
      </c>
      <c r="C68" s="31">
        <v>1458.07</v>
      </c>
      <c r="D68" s="31">
        <v>-0.51</v>
      </c>
      <c r="E68" s="31">
        <v>-0.61</v>
      </c>
      <c r="F68" s="31">
        <v>0.47</v>
      </c>
      <c r="G68" s="31">
        <v>1.65</v>
      </c>
      <c r="H68" s="32">
        <v>2.5499999999999998</v>
      </c>
    </row>
    <row r="69" spans="1:8" ht="11.25" hidden="1" customHeight="1" x14ac:dyDescent="0.2">
      <c r="A69" s="33"/>
      <c r="B69" s="38" t="s">
        <v>48</v>
      </c>
      <c r="C69" s="39">
        <v>1454.86</v>
      </c>
      <c r="D69" s="39">
        <v>-0.22</v>
      </c>
      <c r="E69" s="39">
        <v>-0.85</v>
      </c>
      <c r="F69" s="39">
        <v>-0.09</v>
      </c>
      <c r="G69" s="31">
        <v>1.42</v>
      </c>
      <c r="H69" s="32">
        <v>2.27</v>
      </c>
    </row>
    <row r="70" spans="1:8" ht="11.25" hidden="1" customHeight="1" x14ac:dyDescent="0.2">
      <c r="A70" s="33"/>
      <c r="B70" s="38" t="s">
        <v>49</v>
      </c>
      <c r="C70" s="39">
        <v>1455.15</v>
      </c>
      <c r="D70" s="39">
        <v>0.02</v>
      </c>
      <c r="E70" s="39">
        <v>-0.71</v>
      </c>
      <c r="F70" s="39">
        <v>-0.31</v>
      </c>
      <c r="G70" s="31">
        <v>1.44</v>
      </c>
      <c r="H70" s="32">
        <v>2.0499999999999998</v>
      </c>
    </row>
    <row r="71" spans="1:8" ht="11.25" hidden="1" customHeight="1" x14ac:dyDescent="0.2">
      <c r="B71" s="30" t="s">
        <v>50</v>
      </c>
      <c r="C71" s="31">
        <v>1453.4</v>
      </c>
      <c r="D71" s="43">
        <v>-0.12</v>
      </c>
      <c r="E71" s="39">
        <v>-0.32</v>
      </c>
      <c r="F71" s="39">
        <v>-0.93</v>
      </c>
      <c r="G71" s="31">
        <v>1.32</v>
      </c>
      <c r="H71" s="32">
        <v>1.76</v>
      </c>
    </row>
    <row r="72" spans="1:8" ht="11.25" hidden="1" customHeight="1" thickBot="1" x14ac:dyDescent="0.25">
      <c r="A72" s="44"/>
      <c r="B72" s="45" t="s">
        <v>51</v>
      </c>
      <c r="C72" s="46">
        <v>1458.2</v>
      </c>
      <c r="D72" s="46">
        <v>0.33</v>
      </c>
      <c r="E72" s="46">
        <v>0.23</v>
      </c>
      <c r="F72" s="46">
        <v>-0.62</v>
      </c>
      <c r="G72" s="46">
        <v>1.65</v>
      </c>
      <c r="H72" s="47">
        <v>1.65</v>
      </c>
    </row>
    <row r="73" spans="1:8" ht="6.95" hidden="1" customHeight="1" thickTop="1" x14ac:dyDescent="0.2">
      <c r="B73" s="48"/>
      <c r="C73" s="49"/>
      <c r="D73" s="49"/>
      <c r="E73" s="49"/>
      <c r="F73" s="49"/>
      <c r="G73" s="49"/>
      <c r="H73" s="40"/>
    </row>
    <row r="74" spans="1:8" s="4" customFormat="1" ht="6.95" hidden="1" customHeight="1" x14ac:dyDescent="0.25">
      <c r="A74" s="97" t="s">
        <v>52</v>
      </c>
      <c r="B74" s="97"/>
      <c r="C74" s="97"/>
      <c r="D74" s="97"/>
      <c r="E74" s="97"/>
      <c r="F74" s="97"/>
      <c r="G74" s="97"/>
      <c r="H74" s="97"/>
    </row>
    <row r="75" spans="1:8" s="4" customFormat="1" ht="16.5" hidden="1" customHeight="1" x14ac:dyDescent="0.3">
      <c r="A75" s="98" t="s">
        <v>30</v>
      </c>
      <c r="B75" s="98"/>
      <c r="C75" s="98"/>
      <c r="D75" s="98"/>
      <c r="E75" s="98"/>
      <c r="F75" s="98"/>
      <c r="G75" s="98"/>
      <c r="H75" s="98"/>
    </row>
    <row r="76" spans="1:8" ht="12" hidden="1" thickBot="1" x14ac:dyDescent="0.25">
      <c r="A76" s="5"/>
      <c r="B76" s="5"/>
      <c r="C76" s="6"/>
      <c r="D76" s="5"/>
      <c r="E76" s="5"/>
      <c r="F76" s="5"/>
      <c r="G76" s="5"/>
      <c r="H76" s="7" t="s">
        <v>53</v>
      </c>
    </row>
    <row r="77" spans="1:8" s="13" customFormat="1" ht="14.25" hidden="1" thickTop="1" x14ac:dyDescent="0.25">
      <c r="A77" s="8"/>
      <c r="B77" s="8"/>
      <c r="C77" s="9"/>
      <c r="D77" s="10"/>
      <c r="E77" s="11"/>
      <c r="F77" s="11" t="s">
        <v>32</v>
      </c>
      <c r="G77" s="11"/>
      <c r="H77" s="12"/>
    </row>
    <row r="78" spans="1:8" s="13" customFormat="1" ht="13.5" hidden="1" x14ac:dyDescent="0.25">
      <c r="A78" s="14" t="s">
        <v>33</v>
      </c>
      <c r="B78" s="15" t="s">
        <v>34</v>
      </c>
      <c r="C78" s="16" t="s">
        <v>35</v>
      </c>
      <c r="D78" s="99" t="s">
        <v>36</v>
      </c>
      <c r="E78" s="99"/>
      <c r="F78" s="99"/>
      <c r="G78" s="99"/>
      <c r="H78" s="99"/>
    </row>
    <row r="79" spans="1:8" s="13" customFormat="1" ht="13.5" hidden="1" customHeight="1" x14ac:dyDescent="0.25">
      <c r="A79" s="14"/>
      <c r="B79" s="15"/>
      <c r="C79" s="17" t="s">
        <v>37</v>
      </c>
      <c r="D79" s="18" t="s">
        <v>38</v>
      </c>
      <c r="E79" s="18">
        <v>3</v>
      </c>
      <c r="F79" s="18">
        <v>6</v>
      </c>
      <c r="G79" s="18" t="s">
        <v>38</v>
      </c>
      <c r="H79" s="19">
        <v>12</v>
      </c>
    </row>
    <row r="80" spans="1:8" s="13" customFormat="1" ht="14.25" hidden="1" customHeight="1" thickBot="1" x14ac:dyDescent="0.3">
      <c r="A80" s="20"/>
      <c r="B80" s="20"/>
      <c r="C80" s="21"/>
      <c r="D80" s="22" t="s">
        <v>34</v>
      </c>
      <c r="E80" s="23" t="s">
        <v>39</v>
      </c>
      <c r="F80" s="23" t="s">
        <v>39</v>
      </c>
      <c r="G80" s="23" t="s">
        <v>33</v>
      </c>
      <c r="H80" s="24" t="s">
        <v>39</v>
      </c>
    </row>
    <row r="81" spans="1:8" ht="6.95" hidden="1" customHeight="1" x14ac:dyDescent="0.2">
      <c r="A81" s="25"/>
      <c r="B81" s="25"/>
      <c r="C81" s="26"/>
      <c r="D81" s="27"/>
      <c r="E81" s="28"/>
      <c r="F81" s="28"/>
      <c r="G81" s="28"/>
      <c r="H81" s="29"/>
    </row>
    <row r="82" spans="1:8" ht="11.25" hidden="1" customHeight="1" x14ac:dyDescent="0.2">
      <c r="A82" s="27">
        <v>1999</v>
      </c>
      <c r="B82" s="30" t="s">
        <v>40</v>
      </c>
      <c r="C82" s="31">
        <v>1468.41</v>
      </c>
      <c r="D82" s="43">
        <v>0.7</v>
      </c>
      <c r="E82" s="39">
        <v>0.91</v>
      </c>
      <c r="F82" s="39">
        <v>0.2</v>
      </c>
      <c r="G82" s="39">
        <v>0.7</v>
      </c>
      <c r="H82" s="40">
        <v>1.65</v>
      </c>
    </row>
    <row r="83" spans="1:8" ht="11.25" hidden="1" customHeight="1" x14ac:dyDescent="0.2">
      <c r="B83" s="30" t="s">
        <v>41</v>
      </c>
      <c r="C83" s="31">
        <v>1483.83</v>
      </c>
      <c r="D83" s="31">
        <v>1.05</v>
      </c>
      <c r="E83" s="31">
        <v>2.09</v>
      </c>
      <c r="F83" s="31">
        <v>1.77</v>
      </c>
      <c r="G83" s="31">
        <v>1.76</v>
      </c>
      <c r="H83" s="32">
        <v>2.2400000000000002</v>
      </c>
    </row>
    <row r="84" spans="1:8" ht="11.25" hidden="1" customHeight="1" x14ac:dyDescent="0.2">
      <c r="B84" s="30" t="s">
        <v>42</v>
      </c>
      <c r="C84" s="31">
        <v>1500.15</v>
      </c>
      <c r="D84" s="31">
        <v>1.1000000000000001</v>
      </c>
      <c r="E84" s="31">
        <v>2.88</v>
      </c>
      <c r="F84" s="31">
        <v>3.11</v>
      </c>
      <c r="G84" s="31">
        <v>2.88</v>
      </c>
      <c r="H84" s="32">
        <v>3.02</v>
      </c>
    </row>
    <row r="85" spans="1:8" ht="11.25" hidden="1" customHeight="1" x14ac:dyDescent="0.2">
      <c r="B85" s="30" t="s">
        <v>43</v>
      </c>
      <c r="C85" s="31">
        <v>1508.55</v>
      </c>
      <c r="D85" s="31">
        <v>0.56000000000000005</v>
      </c>
      <c r="E85" s="31">
        <v>2.73</v>
      </c>
      <c r="F85" s="31">
        <v>3.67</v>
      </c>
      <c r="G85" s="31">
        <v>3.45</v>
      </c>
      <c r="H85" s="32">
        <v>3.35</v>
      </c>
    </row>
    <row r="86" spans="1:8" ht="11.25" hidden="1" customHeight="1" x14ac:dyDescent="0.2">
      <c r="B86" s="30" t="s">
        <v>44</v>
      </c>
      <c r="C86" s="31">
        <v>1513.08</v>
      </c>
      <c r="D86" s="31">
        <v>0.3</v>
      </c>
      <c r="E86" s="31">
        <v>1.97</v>
      </c>
      <c r="F86" s="31">
        <v>4.1100000000000003</v>
      </c>
      <c r="G86" s="31">
        <v>3.76</v>
      </c>
      <c r="H86" s="32">
        <v>3.14</v>
      </c>
    </row>
    <row r="87" spans="1:8" ht="11.25" hidden="1" customHeight="1" x14ac:dyDescent="0.2">
      <c r="B87" s="30" t="s">
        <v>45</v>
      </c>
      <c r="C87" s="31">
        <v>1515.95</v>
      </c>
      <c r="D87" s="31">
        <v>0.19</v>
      </c>
      <c r="E87" s="31">
        <v>1.05</v>
      </c>
      <c r="F87" s="31">
        <v>3.96</v>
      </c>
      <c r="G87" s="31">
        <v>3.96</v>
      </c>
      <c r="H87" s="32">
        <v>3.32</v>
      </c>
    </row>
    <row r="88" spans="1:8" ht="11.25" hidden="1" customHeight="1" x14ac:dyDescent="0.2">
      <c r="B88" s="30" t="s">
        <v>46</v>
      </c>
      <c r="C88" s="31">
        <v>1532.47</v>
      </c>
      <c r="D88" s="43">
        <v>1.0900000000000001</v>
      </c>
      <c r="E88" s="39">
        <v>1.59</v>
      </c>
      <c r="F88" s="39">
        <v>4.3600000000000003</v>
      </c>
      <c r="G88" s="39">
        <v>5.09</v>
      </c>
      <c r="H88" s="40">
        <v>4.57</v>
      </c>
    </row>
    <row r="89" spans="1:8" ht="11.25" hidden="1" customHeight="1" x14ac:dyDescent="0.2">
      <c r="B89" s="30" t="s">
        <v>47</v>
      </c>
      <c r="C89" s="31">
        <v>1541.05</v>
      </c>
      <c r="D89" s="31">
        <v>0.56000000000000005</v>
      </c>
      <c r="E89" s="31">
        <v>1.85</v>
      </c>
      <c r="F89" s="31">
        <v>3.86</v>
      </c>
      <c r="G89" s="31">
        <v>5.68</v>
      </c>
      <c r="H89" s="32">
        <v>5.69</v>
      </c>
    </row>
    <row r="90" spans="1:8" ht="11.25" hidden="1" customHeight="1" x14ac:dyDescent="0.2">
      <c r="B90" s="50" t="s">
        <v>48</v>
      </c>
      <c r="C90" s="39">
        <v>1545.83</v>
      </c>
      <c r="D90" s="39">
        <v>0.31</v>
      </c>
      <c r="E90" s="39">
        <v>1.97</v>
      </c>
      <c r="F90" s="39">
        <v>3.05</v>
      </c>
      <c r="G90" s="39">
        <v>6.01</v>
      </c>
      <c r="H90" s="40">
        <v>6.25</v>
      </c>
    </row>
    <row r="91" spans="1:8" ht="11.25" hidden="1" customHeight="1" x14ac:dyDescent="0.2">
      <c r="B91" s="30" t="s">
        <v>49</v>
      </c>
      <c r="C91" s="31">
        <v>1564.23</v>
      </c>
      <c r="D91" s="31">
        <v>1.19</v>
      </c>
      <c r="E91" s="31">
        <v>2.0699999999999998</v>
      </c>
      <c r="F91" s="31">
        <v>3.69</v>
      </c>
      <c r="G91" s="31">
        <v>7.27</v>
      </c>
      <c r="H91" s="32">
        <v>7.5</v>
      </c>
    </row>
    <row r="92" spans="1:8" ht="11.25" hidden="1" customHeight="1" x14ac:dyDescent="0.2">
      <c r="B92" s="30" t="s">
        <v>50</v>
      </c>
      <c r="C92" s="31">
        <v>1579.09</v>
      </c>
      <c r="D92" s="31">
        <v>0.95</v>
      </c>
      <c r="E92" s="31">
        <v>2.4700000000000002</v>
      </c>
      <c r="F92" s="31">
        <v>4.3600000000000003</v>
      </c>
      <c r="G92" s="31">
        <v>8.2899999999999991</v>
      </c>
      <c r="H92" s="32">
        <v>8.65</v>
      </c>
    </row>
    <row r="93" spans="1:8" ht="11.25" hidden="1" customHeight="1" x14ac:dyDescent="0.2">
      <c r="A93" s="33"/>
      <c r="B93" s="38" t="s">
        <v>51</v>
      </c>
      <c r="C93" s="39">
        <v>1588.56</v>
      </c>
      <c r="D93" s="39">
        <v>0.6</v>
      </c>
      <c r="E93" s="39">
        <v>2.76</v>
      </c>
      <c r="F93" s="39">
        <v>4.79</v>
      </c>
      <c r="G93" s="39">
        <v>8.94</v>
      </c>
      <c r="H93" s="40">
        <v>8.94</v>
      </c>
    </row>
    <row r="94" spans="1:8" ht="6.95" hidden="1" customHeight="1" x14ac:dyDescent="0.2">
      <c r="A94" s="25"/>
      <c r="B94" s="25"/>
      <c r="C94" s="34"/>
      <c r="D94" s="35"/>
      <c r="E94" s="36"/>
      <c r="F94" s="36"/>
      <c r="G94" s="36"/>
      <c r="H94" s="37"/>
    </row>
    <row r="95" spans="1:8" ht="11.25" hidden="1" customHeight="1" x14ac:dyDescent="0.2">
      <c r="A95" s="27">
        <v>2000</v>
      </c>
      <c r="B95" s="30" t="s">
        <v>40</v>
      </c>
      <c r="C95" s="31">
        <v>1598.41</v>
      </c>
      <c r="D95" s="43">
        <v>0.62</v>
      </c>
      <c r="E95" s="39">
        <v>2.19</v>
      </c>
      <c r="F95" s="39">
        <v>4.3</v>
      </c>
      <c r="G95" s="39">
        <v>0.62</v>
      </c>
      <c r="H95" s="40">
        <v>8.85</v>
      </c>
    </row>
    <row r="96" spans="1:8" ht="11.25" hidden="1" customHeight="1" x14ac:dyDescent="0.2">
      <c r="B96" s="30" t="s">
        <v>41</v>
      </c>
      <c r="C96" s="43">
        <v>1600.49</v>
      </c>
      <c r="D96" s="43">
        <v>0.13</v>
      </c>
      <c r="E96" s="39">
        <v>1.36</v>
      </c>
      <c r="F96" s="42">
        <v>3.86</v>
      </c>
      <c r="G96" s="39">
        <v>0.75</v>
      </c>
      <c r="H96" s="40">
        <v>7.86</v>
      </c>
    </row>
    <row r="97" spans="1:8" ht="11.25" hidden="1" customHeight="1" x14ac:dyDescent="0.2">
      <c r="B97" s="30" t="s">
        <v>42</v>
      </c>
      <c r="C97" s="31">
        <v>1604.01</v>
      </c>
      <c r="D97" s="51">
        <v>0.22</v>
      </c>
      <c r="E97" s="52">
        <v>0.97</v>
      </c>
      <c r="F97" s="53">
        <v>3.76</v>
      </c>
      <c r="G97" s="52">
        <v>0.97</v>
      </c>
      <c r="H97" s="40">
        <v>6.92</v>
      </c>
    </row>
    <row r="98" spans="1:8" ht="11.25" hidden="1" customHeight="1" x14ac:dyDescent="0.2">
      <c r="B98" s="30" t="s">
        <v>43</v>
      </c>
      <c r="C98" s="31">
        <v>1610.75</v>
      </c>
      <c r="D98" s="31">
        <v>0.42</v>
      </c>
      <c r="E98" s="31">
        <v>0.77</v>
      </c>
      <c r="F98" s="41">
        <v>2.97</v>
      </c>
      <c r="G98" s="31">
        <v>1.4</v>
      </c>
      <c r="H98" s="32">
        <v>6.77</v>
      </c>
    </row>
    <row r="99" spans="1:8" ht="11.25" hidden="1" customHeight="1" x14ac:dyDescent="0.2">
      <c r="B99" s="30" t="s">
        <v>44</v>
      </c>
      <c r="C99" s="31">
        <v>1610.91</v>
      </c>
      <c r="D99" s="31">
        <v>0.01</v>
      </c>
      <c r="E99" s="31">
        <v>0.65</v>
      </c>
      <c r="F99" s="41">
        <v>2.02</v>
      </c>
      <c r="G99" s="31">
        <v>1.41</v>
      </c>
      <c r="H99" s="32">
        <v>6.47</v>
      </c>
    </row>
    <row r="100" spans="1:8" ht="11.25" hidden="1" customHeight="1" x14ac:dyDescent="0.2">
      <c r="B100" s="30" t="s">
        <v>45</v>
      </c>
      <c r="C100" s="31">
        <v>1614.62</v>
      </c>
      <c r="D100" s="31">
        <v>0.23</v>
      </c>
      <c r="E100" s="31">
        <v>0.66</v>
      </c>
      <c r="F100" s="41">
        <v>1.64</v>
      </c>
      <c r="G100" s="31">
        <v>1.64</v>
      </c>
      <c r="H100" s="32">
        <v>6.51</v>
      </c>
    </row>
    <row r="101" spans="1:8" ht="11.25" hidden="1" customHeight="1" x14ac:dyDescent="0.2">
      <c r="B101" s="30" t="s">
        <v>46</v>
      </c>
      <c r="C101" s="31">
        <v>1640.62</v>
      </c>
      <c r="D101" s="43">
        <v>1.61</v>
      </c>
      <c r="E101" s="39">
        <v>1.85</v>
      </c>
      <c r="F101" s="39">
        <v>2.64</v>
      </c>
      <c r="G101" s="39">
        <v>3.28</v>
      </c>
      <c r="H101" s="40">
        <v>7.06</v>
      </c>
    </row>
    <row r="102" spans="1:8" ht="11.25" hidden="1" customHeight="1" x14ac:dyDescent="0.2">
      <c r="B102" s="30" t="s">
        <v>47</v>
      </c>
      <c r="C102" s="31">
        <v>1662.11</v>
      </c>
      <c r="D102" s="31">
        <v>1.31</v>
      </c>
      <c r="E102" s="31">
        <v>3.18</v>
      </c>
      <c r="F102" s="31">
        <v>3.85</v>
      </c>
      <c r="G102" s="31">
        <v>4.63</v>
      </c>
      <c r="H102" s="32">
        <v>7.86</v>
      </c>
    </row>
    <row r="103" spans="1:8" ht="11.25" hidden="1" customHeight="1" x14ac:dyDescent="0.2">
      <c r="A103" s="33"/>
      <c r="B103" s="38" t="s">
        <v>48</v>
      </c>
      <c r="C103" s="39">
        <v>1665.93</v>
      </c>
      <c r="D103" s="39">
        <v>0.23</v>
      </c>
      <c r="E103" s="39">
        <v>3.18</v>
      </c>
      <c r="F103" s="39">
        <v>3.86</v>
      </c>
      <c r="G103" s="39">
        <v>4.87</v>
      </c>
      <c r="H103" s="40">
        <v>7.77</v>
      </c>
    </row>
    <row r="104" spans="1:8" ht="11.25" hidden="1" customHeight="1" x14ac:dyDescent="0.2">
      <c r="A104" s="33"/>
      <c r="B104" s="38" t="s">
        <v>49</v>
      </c>
      <c r="C104" s="39">
        <v>1668.26</v>
      </c>
      <c r="D104" s="39">
        <v>0.14000000000000001</v>
      </c>
      <c r="E104" s="39">
        <v>1.68</v>
      </c>
      <c r="F104" s="39">
        <v>3.57</v>
      </c>
      <c r="G104" s="39">
        <v>5.0199999999999996</v>
      </c>
      <c r="H104" s="40">
        <v>6.65</v>
      </c>
    </row>
    <row r="105" spans="1:8" ht="11.25" hidden="1" customHeight="1" x14ac:dyDescent="0.2">
      <c r="A105" s="33"/>
      <c r="B105" s="38" t="s">
        <v>50</v>
      </c>
      <c r="C105" s="39">
        <v>1673.6</v>
      </c>
      <c r="D105" s="39">
        <v>0.32</v>
      </c>
      <c r="E105" s="39">
        <v>0.69</v>
      </c>
      <c r="F105" s="39">
        <v>3.89</v>
      </c>
      <c r="G105" s="39">
        <v>5.35</v>
      </c>
      <c r="H105" s="40">
        <v>5.99</v>
      </c>
    </row>
    <row r="106" spans="1:8" ht="11.25" hidden="1" customHeight="1" x14ac:dyDescent="0.2">
      <c r="A106" s="33"/>
      <c r="B106" s="38" t="s">
        <v>51</v>
      </c>
      <c r="C106" s="39">
        <v>1683.47</v>
      </c>
      <c r="D106" s="39">
        <v>0.59</v>
      </c>
      <c r="E106" s="39">
        <v>1.05</v>
      </c>
      <c r="F106" s="39">
        <v>4.26</v>
      </c>
      <c r="G106" s="39">
        <v>5.97</v>
      </c>
      <c r="H106" s="40">
        <v>5.97</v>
      </c>
    </row>
    <row r="107" spans="1:8" ht="6.95" hidden="1" customHeight="1" x14ac:dyDescent="0.2">
      <c r="A107" s="25"/>
      <c r="B107" s="25"/>
      <c r="C107" s="34"/>
      <c r="D107" s="35"/>
      <c r="E107" s="36"/>
      <c r="F107" s="36"/>
      <c r="G107" s="36"/>
      <c r="H107" s="37"/>
    </row>
    <row r="108" spans="1:8" ht="11.25" hidden="1" customHeight="1" x14ac:dyDescent="0.2">
      <c r="A108" s="27">
        <v>2001</v>
      </c>
      <c r="B108" s="30" t="s">
        <v>40</v>
      </c>
      <c r="C108" s="31">
        <v>1693.07</v>
      </c>
      <c r="D108" s="43">
        <v>0.56999999999999995</v>
      </c>
      <c r="E108" s="39">
        <v>1.49</v>
      </c>
      <c r="F108" s="39">
        <v>3.2</v>
      </c>
      <c r="G108" s="39">
        <v>0.56999999999999995</v>
      </c>
      <c r="H108" s="49">
        <v>5.92</v>
      </c>
    </row>
    <row r="109" spans="1:8" ht="11.25" hidden="1" customHeight="1" x14ac:dyDescent="0.2">
      <c r="B109" s="30" t="s">
        <v>41</v>
      </c>
      <c r="C109" s="43">
        <v>1700.86</v>
      </c>
      <c r="D109" s="43">
        <v>0.46</v>
      </c>
      <c r="E109" s="39">
        <v>1.63</v>
      </c>
      <c r="F109" s="39">
        <v>2.33</v>
      </c>
      <c r="G109" s="39">
        <v>1.03</v>
      </c>
      <c r="H109" s="54">
        <v>6.27</v>
      </c>
    </row>
    <row r="110" spans="1:8" ht="11.25" hidden="1" customHeight="1" x14ac:dyDescent="0.2">
      <c r="B110" s="30" t="s">
        <v>42</v>
      </c>
      <c r="C110" s="31">
        <v>1707.32</v>
      </c>
      <c r="D110" s="43">
        <v>0.38</v>
      </c>
      <c r="E110" s="39">
        <v>1.42</v>
      </c>
      <c r="F110" s="39">
        <v>2.48</v>
      </c>
      <c r="G110" s="39">
        <v>1.42</v>
      </c>
      <c r="H110" s="54">
        <v>6.44</v>
      </c>
    </row>
    <row r="111" spans="1:8" ht="11.25" hidden="1" customHeight="1" x14ac:dyDescent="0.2">
      <c r="B111" s="30" t="s">
        <v>43</v>
      </c>
      <c r="C111" s="31">
        <v>1717.22</v>
      </c>
      <c r="D111" s="43">
        <v>0.57999999999999996</v>
      </c>
      <c r="E111" s="39">
        <v>1.43</v>
      </c>
      <c r="F111" s="39">
        <v>2.93</v>
      </c>
      <c r="G111" s="39">
        <v>2</v>
      </c>
      <c r="H111" s="54">
        <v>6.61</v>
      </c>
    </row>
    <row r="112" spans="1:8" ht="11.25" hidden="1" customHeight="1" x14ac:dyDescent="0.2">
      <c r="B112" s="30" t="s">
        <v>44</v>
      </c>
      <c r="C112" s="31">
        <v>1724.26</v>
      </c>
      <c r="D112" s="43">
        <v>0.41</v>
      </c>
      <c r="E112" s="39">
        <v>1.38</v>
      </c>
      <c r="F112" s="39">
        <v>3.03</v>
      </c>
      <c r="G112" s="39">
        <v>2.42</v>
      </c>
      <c r="H112" s="54">
        <v>7.04</v>
      </c>
    </row>
    <row r="113" spans="1:8" ht="11.25" hidden="1" customHeight="1" x14ac:dyDescent="0.2">
      <c r="B113" s="30" t="s">
        <v>45</v>
      </c>
      <c r="C113" s="31">
        <v>1733.23</v>
      </c>
      <c r="D113" s="43">
        <v>0.52</v>
      </c>
      <c r="E113" s="39">
        <v>1.52</v>
      </c>
      <c r="F113" s="39">
        <v>2.96</v>
      </c>
      <c r="G113" s="39">
        <v>2.96</v>
      </c>
      <c r="H113" s="54">
        <v>7.35</v>
      </c>
    </row>
    <row r="114" spans="1:8" ht="11.25" hidden="1" customHeight="1" x14ac:dyDescent="0.2">
      <c r="B114" s="30" t="s">
        <v>46</v>
      </c>
      <c r="C114" s="31">
        <v>1756.28</v>
      </c>
      <c r="D114" s="43">
        <v>1.33</v>
      </c>
      <c r="E114" s="39">
        <v>2.27</v>
      </c>
      <c r="F114" s="39">
        <v>3.73</v>
      </c>
      <c r="G114" s="39">
        <v>4.32</v>
      </c>
      <c r="H114" s="54">
        <v>7.05</v>
      </c>
    </row>
    <row r="115" spans="1:8" ht="11.25" hidden="1" customHeight="1" x14ac:dyDescent="0.2">
      <c r="B115" s="30" t="s">
        <v>47</v>
      </c>
      <c r="C115" s="31">
        <v>1768.57</v>
      </c>
      <c r="D115" s="43">
        <v>0.7</v>
      </c>
      <c r="E115" s="39">
        <v>2.57</v>
      </c>
      <c r="F115" s="39">
        <v>3.98</v>
      </c>
      <c r="G115" s="39">
        <v>5.0599999999999996</v>
      </c>
      <c r="H115" s="49">
        <v>6.41</v>
      </c>
    </row>
    <row r="116" spans="1:8" ht="11.25" hidden="1" customHeight="1" x14ac:dyDescent="0.2">
      <c r="A116" s="33"/>
      <c r="B116" s="38" t="s">
        <v>48</v>
      </c>
      <c r="C116" s="39">
        <v>1773.52</v>
      </c>
      <c r="D116" s="39">
        <v>0.28000000000000003</v>
      </c>
      <c r="E116" s="39">
        <v>2.3199999999999998</v>
      </c>
      <c r="F116" s="39">
        <v>3.88</v>
      </c>
      <c r="G116" s="39">
        <v>5.35</v>
      </c>
      <c r="H116" s="54">
        <v>6.46</v>
      </c>
    </row>
    <row r="117" spans="1:8" ht="11.25" hidden="1" customHeight="1" x14ac:dyDescent="0.2">
      <c r="A117" s="33"/>
      <c r="B117" s="38" t="s">
        <v>49</v>
      </c>
      <c r="C117" s="39">
        <v>1788.24</v>
      </c>
      <c r="D117" s="39">
        <v>0.83</v>
      </c>
      <c r="E117" s="39">
        <v>1.82</v>
      </c>
      <c r="F117" s="39">
        <v>4.1399999999999997</v>
      </c>
      <c r="G117" s="39">
        <v>6.22</v>
      </c>
      <c r="H117" s="54">
        <v>7.19</v>
      </c>
    </row>
    <row r="118" spans="1:8" ht="11.25" hidden="1" customHeight="1" x14ac:dyDescent="0.2">
      <c r="A118" s="33"/>
      <c r="B118" s="38" t="s">
        <v>50</v>
      </c>
      <c r="C118" s="39">
        <v>1800.94</v>
      </c>
      <c r="D118" s="39">
        <v>0.71</v>
      </c>
      <c r="E118" s="39">
        <v>1.83</v>
      </c>
      <c r="F118" s="39">
        <v>4.45</v>
      </c>
      <c r="G118" s="39">
        <v>6.98</v>
      </c>
      <c r="H118" s="54">
        <v>7.61</v>
      </c>
    </row>
    <row r="119" spans="1:8" ht="11.25" hidden="1" customHeight="1" x14ac:dyDescent="0.2">
      <c r="A119" s="33"/>
      <c r="B119" s="38" t="s">
        <v>51</v>
      </c>
      <c r="C119" s="39">
        <v>1812.65</v>
      </c>
      <c r="D119" s="39">
        <v>0.65</v>
      </c>
      <c r="E119" s="43">
        <v>2.21</v>
      </c>
      <c r="F119" s="39">
        <v>4.58</v>
      </c>
      <c r="G119" s="39">
        <v>7.67</v>
      </c>
      <c r="H119" s="54">
        <v>7.67</v>
      </c>
    </row>
    <row r="120" spans="1:8" ht="6.95" hidden="1" customHeight="1" x14ac:dyDescent="0.2">
      <c r="A120" s="25"/>
      <c r="B120" s="25"/>
      <c r="C120" s="34"/>
      <c r="D120" s="35"/>
      <c r="E120" s="36"/>
      <c r="F120" s="36"/>
      <c r="G120" s="36"/>
      <c r="H120" s="37"/>
    </row>
    <row r="121" spans="1:8" ht="11.25" hidden="1" customHeight="1" x14ac:dyDescent="0.2">
      <c r="A121" s="27">
        <v>2002</v>
      </c>
      <c r="B121" s="30" t="s">
        <v>40</v>
      </c>
      <c r="C121" s="31">
        <v>1822.08</v>
      </c>
      <c r="D121" s="43">
        <v>0.52</v>
      </c>
      <c r="E121" s="39">
        <v>1.89</v>
      </c>
      <c r="F121" s="39">
        <v>3.75</v>
      </c>
      <c r="G121" s="39">
        <v>0.52</v>
      </c>
      <c r="H121" s="40">
        <v>7.62</v>
      </c>
    </row>
    <row r="122" spans="1:8" ht="11.25" hidden="1" customHeight="1" x14ac:dyDescent="0.2">
      <c r="B122" s="30" t="s">
        <v>41</v>
      </c>
      <c r="C122" s="31">
        <v>1828.64</v>
      </c>
      <c r="D122" s="31">
        <v>0.36</v>
      </c>
      <c r="E122" s="43">
        <v>1.54</v>
      </c>
      <c r="F122" s="39">
        <v>3.4</v>
      </c>
      <c r="G122" s="39">
        <v>0.88</v>
      </c>
      <c r="H122" s="40">
        <v>7.51</v>
      </c>
    </row>
    <row r="123" spans="1:8" ht="11.25" hidden="1" customHeight="1" x14ac:dyDescent="0.2">
      <c r="B123" s="30" t="s">
        <v>42</v>
      </c>
      <c r="C123" s="31">
        <v>1839.61</v>
      </c>
      <c r="D123" s="31">
        <v>0.6</v>
      </c>
      <c r="E123" s="43">
        <v>1.49</v>
      </c>
      <c r="F123" s="39">
        <v>3.73</v>
      </c>
      <c r="G123" s="39">
        <v>1.49</v>
      </c>
      <c r="H123" s="40">
        <v>7.75</v>
      </c>
    </row>
    <row r="124" spans="1:8" ht="11.25" hidden="1" customHeight="1" x14ac:dyDescent="0.2">
      <c r="B124" s="30" t="s">
        <v>43</v>
      </c>
      <c r="C124" s="31">
        <v>1854.33</v>
      </c>
      <c r="D124" s="31">
        <v>0.8</v>
      </c>
      <c r="E124" s="43">
        <v>1.77</v>
      </c>
      <c r="F124" s="39">
        <v>3.7</v>
      </c>
      <c r="G124" s="39">
        <v>2.2999999999999998</v>
      </c>
      <c r="H124" s="40">
        <v>7.98</v>
      </c>
    </row>
    <row r="125" spans="1:8" ht="11.25" hidden="1" customHeight="1" x14ac:dyDescent="0.2">
      <c r="B125" s="30" t="s">
        <v>44</v>
      </c>
      <c r="C125" s="31">
        <v>1858.22</v>
      </c>
      <c r="D125" s="31">
        <v>0.21</v>
      </c>
      <c r="E125" s="43">
        <v>1.62</v>
      </c>
      <c r="F125" s="39">
        <v>3.18</v>
      </c>
      <c r="G125" s="39">
        <v>2.5099999999999998</v>
      </c>
      <c r="H125" s="40">
        <v>7.77</v>
      </c>
    </row>
    <row r="126" spans="1:8" ht="11.25" hidden="1" customHeight="1" x14ac:dyDescent="0.2">
      <c r="B126" s="30" t="s">
        <v>45</v>
      </c>
      <c r="C126" s="31">
        <v>1866.02</v>
      </c>
      <c r="D126" s="31">
        <v>0.42</v>
      </c>
      <c r="E126" s="43">
        <v>1.44</v>
      </c>
      <c r="F126" s="39">
        <v>2.94</v>
      </c>
      <c r="G126" s="39">
        <v>2.94</v>
      </c>
      <c r="H126" s="40">
        <v>7.66</v>
      </c>
    </row>
    <row r="127" spans="1:8" ht="11.25" hidden="1" customHeight="1" x14ac:dyDescent="0.2">
      <c r="B127" s="30" t="s">
        <v>46</v>
      </c>
      <c r="C127" s="31">
        <v>1888.23</v>
      </c>
      <c r="D127" s="31">
        <v>1.19</v>
      </c>
      <c r="E127" s="43">
        <v>1.83</v>
      </c>
      <c r="F127" s="39">
        <v>3.63</v>
      </c>
      <c r="G127" s="31">
        <v>4.17</v>
      </c>
      <c r="H127" s="32">
        <v>7.51</v>
      </c>
    </row>
    <row r="128" spans="1:8" ht="11.25" hidden="1" customHeight="1" x14ac:dyDescent="0.2">
      <c r="B128" s="30" t="s">
        <v>47</v>
      </c>
      <c r="C128" s="31">
        <v>1900.5</v>
      </c>
      <c r="D128" s="31">
        <v>0.65</v>
      </c>
      <c r="E128" s="43">
        <v>2.2799999999999998</v>
      </c>
      <c r="F128" s="39">
        <v>3.93</v>
      </c>
      <c r="G128" s="31">
        <v>4.8499999999999996</v>
      </c>
      <c r="H128" s="32">
        <v>7.46</v>
      </c>
    </row>
    <row r="129" spans="1:8" ht="11.25" hidden="1" customHeight="1" x14ac:dyDescent="0.2">
      <c r="A129" s="33"/>
      <c r="B129" s="38" t="s">
        <v>48</v>
      </c>
      <c r="C129" s="39">
        <v>1914.18</v>
      </c>
      <c r="D129" s="39">
        <v>0.72</v>
      </c>
      <c r="E129" s="43">
        <v>2.58</v>
      </c>
      <c r="F129" s="39">
        <v>4.05</v>
      </c>
      <c r="G129" s="31">
        <v>5.6</v>
      </c>
      <c r="H129" s="32">
        <v>7.93</v>
      </c>
    </row>
    <row r="130" spans="1:8" ht="11.25" hidden="1" customHeight="1" x14ac:dyDescent="0.2">
      <c r="A130" s="33"/>
      <c r="B130" s="38" t="s">
        <v>49</v>
      </c>
      <c r="C130" s="39">
        <v>1939.26</v>
      </c>
      <c r="D130" s="39">
        <v>1.31</v>
      </c>
      <c r="E130" s="43">
        <v>2.7</v>
      </c>
      <c r="F130" s="39">
        <v>4.58</v>
      </c>
      <c r="G130" s="31">
        <v>6.98</v>
      </c>
      <c r="H130" s="32">
        <v>8.4499999999999993</v>
      </c>
    </row>
    <row r="131" spans="1:8" ht="11.25" hidden="1" customHeight="1" x14ac:dyDescent="0.2">
      <c r="B131" s="30" t="s">
        <v>50</v>
      </c>
      <c r="C131" s="31">
        <v>1997.83</v>
      </c>
      <c r="D131" s="43">
        <v>3.02</v>
      </c>
      <c r="E131" s="43">
        <v>5.12</v>
      </c>
      <c r="F131" s="39">
        <v>7.51</v>
      </c>
      <c r="G131" s="31">
        <v>10.220000000000001</v>
      </c>
      <c r="H131" s="32">
        <v>10.93</v>
      </c>
    </row>
    <row r="132" spans="1:8" ht="11.25" hidden="1" customHeight="1" x14ac:dyDescent="0.2">
      <c r="A132" s="33"/>
      <c r="B132" s="38" t="s">
        <v>51</v>
      </c>
      <c r="C132" s="39">
        <v>2039.78</v>
      </c>
      <c r="D132" s="39">
        <v>2.1</v>
      </c>
      <c r="E132" s="43">
        <v>6.56</v>
      </c>
      <c r="F132" s="39">
        <v>9.31</v>
      </c>
      <c r="G132" s="31">
        <v>12.53</v>
      </c>
      <c r="H132" s="32">
        <v>12.53</v>
      </c>
    </row>
    <row r="133" spans="1:8" ht="6.95" hidden="1" customHeight="1" x14ac:dyDescent="0.2">
      <c r="A133" s="25"/>
      <c r="B133" s="25"/>
      <c r="C133" s="34"/>
      <c r="D133" s="35"/>
      <c r="E133" s="36"/>
      <c r="F133" s="36"/>
      <c r="G133" s="36"/>
      <c r="H133" s="37"/>
    </row>
    <row r="134" spans="1:8" ht="11.25" hidden="1" customHeight="1" x14ac:dyDescent="0.2">
      <c r="A134" s="27">
        <v>2003</v>
      </c>
      <c r="B134" s="30" t="s">
        <v>40</v>
      </c>
      <c r="C134" s="31">
        <v>2085.6799999999998</v>
      </c>
      <c r="D134" s="43">
        <v>2.25</v>
      </c>
      <c r="E134" s="43">
        <v>7.55</v>
      </c>
      <c r="F134" s="39">
        <v>10.46</v>
      </c>
      <c r="G134" s="39">
        <v>2.25</v>
      </c>
      <c r="H134" s="32">
        <v>14.47</v>
      </c>
    </row>
    <row r="135" spans="1:8" ht="11.25" hidden="1" customHeight="1" x14ac:dyDescent="0.2">
      <c r="B135" s="30" t="s">
        <v>41</v>
      </c>
      <c r="C135" s="31">
        <v>2118.4299999999998</v>
      </c>
      <c r="D135" s="31">
        <v>1.57</v>
      </c>
      <c r="E135" s="43">
        <v>6.04</v>
      </c>
      <c r="F135" s="39">
        <v>11.47</v>
      </c>
      <c r="G135" s="39">
        <v>3.86</v>
      </c>
      <c r="H135" s="32">
        <v>15.85</v>
      </c>
    </row>
    <row r="136" spans="1:8" ht="11.25" hidden="1" customHeight="1" x14ac:dyDescent="0.2">
      <c r="B136" s="30" t="s">
        <v>42</v>
      </c>
      <c r="C136" s="31">
        <v>2144.4899999999998</v>
      </c>
      <c r="D136" s="31">
        <v>1.23</v>
      </c>
      <c r="E136" s="43">
        <v>5.13</v>
      </c>
      <c r="F136" s="39">
        <v>12.03</v>
      </c>
      <c r="G136" s="39">
        <v>5.13</v>
      </c>
      <c r="H136" s="32">
        <v>16.57</v>
      </c>
    </row>
    <row r="137" spans="1:8" ht="11.25" hidden="1" customHeight="1" x14ac:dyDescent="0.2">
      <c r="B137" s="30" t="s">
        <v>43</v>
      </c>
      <c r="C137" s="31">
        <v>2165.29</v>
      </c>
      <c r="D137" s="31">
        <v>0.97</v>
      </c>
      <c r="E137" s="43">
        <v>3.82</v>
      </c>
      <c r="F137" s="39">
        <v>11.66</v>
      </c>
      <c r="G137" s="39">
        <v>6.15</v>
      </c>
      <c r="H137" s="32">
        <v>16.77</v>
      </c>
    </row>
    <row r="138" spans="1:8" ht="11.25" hidden="1" customHeight="1" x14ac:dyDescent="0.2">
      <c r="B138" s="30" t="s">
        <v>44</v>
      </c>
      <c r="C138" s="31">
        <v>2178.5</v>
      </c>
      <c r="D138" s="31">
        <v>0.61</v>
      </c>
      <c r="E138" s="43">
        <v>2.84</v>
      </c>
      <c r="F138" s="39">
        <v>9.0399999999999991</v>
      </c>
      <c r="G138" s="39">
        <v>6.8</v>
      </c>
      <c r="H138" s="32">
        <v>17.239999999999998</v>
      </c>
    </row>
    <row r="139" spans="1:8" ht="11.25" hidden="1" customHeight="1" x14ac:dyDescent="0.2">
      <c r="B139" s="30" t="s">
        <v>45</v>
      </c>
      <c r="C139" s="31">
        <v>2175.23</v>
      </c>
      <c r="D139" s="31">
        <v>-0.15</v>
      </c>
      <c r="E139" s="43">
        <v>1.43</v>
      </c>
      <c r="F139" s="39">
        <v>6.64</v>
      </c>
      <c r="G139" s="39">
        <v>6.64</v>
      </c>
      <c r="H139" s="32">
        <v>16.57</v>
      </c>
    </row>
    <row r="140" spans="1:8" ht="11.25" hidden="1" customHeight="1" x14ac:dyDescent="0.2">
      <c r="B140" s="30" t="s">
        <v>46</v>
      </c>
      <c r="C140" s="31">
        <v>2179.58</v>
      </c>
      <c r="D140" s="31">
        <v>0.2</v>
      </c>
      <c r="E140" s="43">
        <v>0.66</v>
      </c>
      <c r="F140" s="39">
        <v>4.5</v>
      </c>
      <c r="G140" s="39">
        <v>6.85</v>
      </c>
      <c r="H140" s="32">
        <v>15.43</v>
      </c>
    </row>
    <row r="141" spans="1:8" ht="11.25" hidden="1" customHeight="1" x14ac:dyDescent="0.2">
      <c r="B141" s="30" t="s">
        <v>47</v>
      </c>
      <c r="C141" s="31">
        <v>2186.9899999999998</v>
      </c>
      <c r="D141" s="31">
        <v>0.34</v>
      </c>
      <c r="E141" s="43">
        <v>0.39</v>
      </c>
      <c r="F141" s="39">
        <v>3.24</v>
      </c>
      <c r="G141" s="39">
        <v>7.22</v>
      </c>
      <c r="H141" s="32">
        <v>15.07</v>
      </c>
    </row>
    <row r="142" spans="1:8" ht="11.25" hidden="1" customHeight="1" x14ac:dyDescent="0.2">
      <c r="A142" s="33"/>
      <c r="B142" s="38" t="s">
        <v>48</v>
      </c>
      <c r="C142" s="39">
        <v>2204.0500000000002</v>
      </c>
      <c r="D142" s="39">
        <v>0.78</v>
      </c>
      <c r="E142" s="43">
        <v>1.32</v>
      </c>
      <c r="F142" s="39">
        <v>2.78</v>
      </c>
      <c r="G142" s="39">
        <v>8.0500000000000007</v>
      </c>
      <c r="H142" s="32">
        <v>15.14</v>
      </c>
    </row>
    <row r="143" spans="1:8" ht="11.25" hidden="1" customHeight="1" x14ac:dyDescent="0.2">
      <c r="A143" s="33"/>
      <c r="B143" s="38" t="s">
        <v>49</v>
      </c>
      <c r="C143" s="39">
        <v>2210.44</v>
      </c>
      <c r="D143" s="39">
        <v>0.28999999999999998</v>
      </c>
      <c r="E143" s="43">
        <v>1.42</v>
      </c>
      <c r="F143" s="39">
        <v>2.09</v>
      </c>
      <c r="G143" s="39">
        <v>8.3699999999999992</v>
      </c>
      <c r="H143" s="32">
        <v>13.98</v>
      </c>
    </row>
    <row r="144" spans="1:8" ht="11.25" hidden="1" customHeight="1" x14ac:dyDescent="0.2">
      <c r="B144" s="30" t="s">
        <v>50</v>
      </c>
      <c r="C144" s="31">
        <v>2217.96</v>
      </c>
      <c r="D144" s="43">
        <v>0.34</v>
      </c>
      <c r="E144" s="43">
        <v>1.42</v>
      </c>
      <c r="F144" s="39">
        <v>1.81</v>
      </c>
      <c r="G144" s="39">
        <v>8.74</v>
      </c>
      <c r="H144" s="32">
        <v>11.02</v>
      </c>
    </row>
    <row r="145" spans="1:8" ht="11.25" hidden="1" customHeight="1" thickBot="1" x14ac:dyDescent="0.25">
      <c r="A145" s="55"/>
      <c r="B145" s="56" t="s">
        <v>51</v>
      </c>
      <c r="C145" s="57">
        <v>2229.4899999999998</v>
      </c>
      <c r="D145" s="57">
        <v>0.52</v>
      </c>
      <c r="E145" s="57">
        <v>1.1499999999999999</v>
      </c>
      <c r="F145" s="46">
        <v>2.4900000000000002</v>
      </c>
      <c r="G145" s="46">
        <v>9.3000000000000007</v>
      </c>
      <c r="H145" s="47">
        <v>9.3000000000000007</v>
      </c>
    </row>
    <row r="146" spans="1:8" ht="6.95" hidden="1" customHeight="1" thickTop="1" x14ac:dyDescent="0.2">
      <c r="B146" s="48"/>
      <c r="C146" s="49"/>
      <c r="D146" s="49"/>
      <c r="E146" s="49"/>
      <c r="F146" s="49"/>
      <c r="G146" s="49"/>
      <c r="H146" s="40"/>
    </row>
    <row r="147" spans="1:8" s="4" customFormat="1" ht="6.95" hidden="1" customHeight="1" x14ac:dyDescent="0.25">
      <c r="A147" s="97" t="s">
        <v>52</v>
      </c>
      <c r="B147" s="97"/>
      <c r="C147" s="97"/>
      <c r="D147" s="97"/>
      <c r="E147" s="97"/>
      <c r="F147" s="97"/>
      <c r="G147" s="97"/>
      <c r="H147" s="97"/>
    </row>
    <row r="148" spans="1:8" s="4" customFormat="1" ht="16.5" hidden="1" customHeight="1" x14ac:dyDescent="0.3">
      <c r="A148" s="98" t="s">
        <v>30</v>
      </c>
      <c r="B148" s="98"/>
      <c r="C148" s="98"/>
      <c r="D148" s="98"/>
      <c r="E148" s="98"/>
      <c r="F148" s="98"/>
      <c r="G148" s="98"/>
      <c r="H148" s="98"/>
    </row>
    <row r="149" spans="1:8" ht="12" hidden="1" customHeight="1" thickBot="1" x14ac:dyDescent="0.25">
      <c r="A149" s="5"/>
      <c r="B149" s="5"/>
      <c r="C149" s="6"/>
      <c r="D149" s="5"/>
      <c r="E149" s="5"/>
      <c r="F149" s="5"/>
      <c r="G149" s="5"/>
      <c r="H149" s="7" t="s">
        <v>53</v>
      </c>
    </row>
    <row r="150" spans="1:8" s="13" customFormat="1" ht="14.25" hidden="1" customHeight="1" thickTop="1" x14ac:dyDescent="0.25">
      <c r="A150" s="8"/>
      <c r="B150" s="8"/>
      <c r="C150" s="9"/>
      <c r="D150" s="10"/>
      <c r="E150" s="11"/>
      <c r="F150" s="11" t="s">
        <v>32</v>
      </c>
      <c r="G150" s="11"/>
      <c r="H150" s="12"/>
    </row>
    <row r="151" spans="1:8" s="13" customFormat="1" ht="13.5" hidden="1" customHeight="1" x14ac:dyDescent="0.25">
      <c r="A151" s="14" t="s">
        <v>33</v>
      </c>
      <c r="B151" s="15" t="s">
        <v>34</v>
      </c>
      <c r="C151" s="16" t="s">
        <v>35</v>
      </c>
      <c r="D151" s="99" t="s">
        <v>36</v>
      </c>
      <c r="E151" s="100"/>
      <c r="F151" s="100"/>
      <c r="G151" s="100"/>
      <c r="H151" s="100"/>
    </row>
    <row r="152" spans="1:8" s="13" customFormat="1" ht="13.5" hidden="1" customHeight="1" x14ac:dyDescent="0.25">
      <c r="A152" s="14"/>
      <c r="B152" s="15"/>
      <c r="C152" s="17" t="s">
        <v>37</v>
      </c>
      <c r="D152" s="18" t="s">
        <v>38</v>
      </c>
      <c r="E152" s="18">
        <v>3</v>
      </c>
      <c r="F152" s="18">
        <v>6</v>
      </c>
      <c r="G152" s="18" t="s">
        <v>38</v>
      </c>
      <c r="H152" s="19">
        <v>12</v>
      </c>
    </row>
    <row r="153" spans="1:8" s="13" customFormat="1" ht="14.25" hidden="1" customHeight="1" thickBot="1" x14ac:dyDescent="0.3">
      <c r="A153" s="20"/>
      <c r="B153" s="20"/>
      <c r="C153" s="21"/>
      <c r="D153" s="22" t="s">
        <v>34</v>
      </c>
      <c r="E153" s="23" t="s">
        <v>39</v>
      </c>
      <c r="F153" s="23" t="s">
        <v>39</v>
      </c>
      <c r="G153" s="23" t="s">
        <v>33</v>
      </c>
      <c r="H153" s="24" t="s">
        <v>39</v>
      </c>
    </row>
    <row r="154" spans="1:8" ht="6.95" hidden="1" customHeight="1" x14ac:dyDescent="0.2">
      <c r="A154" s="25"/>
      <c r="B154" s="25"/>
      <c r="C154" s="26"/>
      <c r="D154" s="27"/>
      <c r="E154" s="28"/>
      <c r="F154" s="28"/>
      <c r="G154" s="28"/>
      <c r="H154" s="29"/>
    </row>
    <row r="155" spans="1:8" hidden="1" x14ac:dyDescent="0.2">
      <c r="A155" s="27">
        <v>2004</v>
      </c>
      <c r="B155" s="50" t="s">
        <v>40</v>
      </c>
      <c r="C155" s="39">
        <v>2246.4299999999998</v>
      </c>
      <c r="D155" s="39">
        <v>0.76</v>
      </c>
      <c r="E155" s="43">
        <v>1.63</v>
      </c>
      <c r="F155" s="39">
        <v>3.07</v>
      </c>
      <c r="G155" s="39">
        <v>0.76</v>
      </c>
      <c r="H155" s="32">
        <v>7.71</v>
      </c>
    </row>
    <row r="156" spans="1:8" hidden="1" x14ac:dyDescent="0.2">
      <c r="A156" s="58"/>
      <c r="B156" s="50" t="s">
        <v>41</v>
      </c>
      <c r="C156" s="39">
        <v>2260.13</v>
      </c>
      <c r="D156" s="39">
        <v>0.61</v>
      </c>
      <c r="E156" s="43">
        <v>1.9</v>
      </c>
      <c r="F156" s="39">
        <v>3.34</v>
      </c>
      <c r="G156" s="39">
        <v>1.37</v>
      </c>
      <c r="H156" s="32">
        <v>6.69</v>
      </c>
    </row>
    <row r="157" spans="1:8" hidden="1" x14ac:dyDescent="0.2">
      <c r="A157" s="59"/>
      <c r="B157" s="50" t="s">
        <v>42</v>
      </c>
      <c r="C157" s="39">
        <v>2270.75</v>
      </c>
      <c r="D157" s="39">
        <v>0.47</v>
      </c>
      <c r="E157" s="43">
        <v>1.85</v>
      </c>
      <c r="F157" s="39">
        <v>3.03</v>
      </c>
      <c r="G157" s="39">
        <v>1.85</v>
      </c>
      <c r="H157" s="32">
        <v>5.89</v>
      </c>
    </row>
    <row r="158" spans="1:8" hidden="1" x14ac:dyDescent="0.2">
      <c r="A158" s="60"/>
      <c r="B158" s="50" t="s">
        <v>43</v>
      </c>
      <c r="C158" s="39">
        <v>2279.15</v>
      </c>
      <c r="D158" s="39">
        <v>0.37</v>
      </c>
      <c r="E158" s="43">
        <v>1.46</v>
      </c>
      <c r="F158" s="39">
        <v>3.11</v>
      </c>
      <c r="G158" s="39">
        <v>2.23</v>
      </c>
      <c r="H158" s="40">
        <v>5.26</v>
      </c>
    </row>
    <row r="159" spans="1:8" hidden="1" x14ac:dyDescent="0.2">
      <c r="A159" s="60"/>
      <c r="B159" s="38" t="s">
        <v>44</v>
      </c>
      <c r="C159" s="39">
        <v>2290.77</v>
      </c>
      <c r="D159" s="39">
        <v>0.51</v>
      </c>
      <c r="E159" s="43">
        <v>1.36</v>
      </c>
      <c r="F159" s="39">
        <v>3.28</v>
      </c>
      <c r="G159" s="39">
        <v>2.75</v>
      </c>
      <c r="H159" s="40">
        <v>5.15</v>
      </c>
    </row>
    <row r="160" spans="1:8" hidden="1" x14ac:dyDescent="0.2">
      <c r="A160" s="60"/>
      <c r="B160" s="38" t="s">
        <v>45</v>
      </c>
      <c r="C160" s="39">
        <v>2307.0300000000002</v>
      </c>
      <c r="D160" s="39">
        <v>0.71</v>
      </c>
      <c r="E160" s="43">
        <v>1.6</v>
      </c>
      <c r="F160" s="39">
        <v>3.48</v>
      </c>
      <c r="G160" s="39">
        <v>3.48</v>
      </c>
      <c r="H160" s="40">
        <v>6.06</v>
      </c>
    </row>
    <row r="161" spans="1:8" hidden="1" x14ac:dyDescent="0.2">
      <c r="A161" s="60"/>
      <c r="B161" s="38" t="s">
        <v>46</v>
      </c>
      <c r="C161" s="39">
        <v>2328.02</v>
      </c>
      <c r="D161" s="39">
        <v>0.91</v>
      </c>
      <c r="E161" s="43">
        <v>2.14</v>
      </c>
      <c r="F161" s="39">
        <v>3.63</v>
      </c>
      <c r="G161" s="39">
        <v>4.42</v>
      </c>
      <c r="H161" s="40">
        <v>6.81</v>
      </c>
    </row>
    <row r="162" spans="1:8" hidden="1" x14ac:dyDescent="0.2">
      <c r="A162" s="60"/>
      <c r="B162" s="38" t="s">
        <v>47</v>
      </c>
      <c r="C162" s="39">
        <v>2344.08</v>
      </c>
      <c r="D162" s="39">
        <v>0.69</v>
      </c>
      <c r="E162" s="43">
        <v>2.33</v>
      </c>
      <c r="F162" s="39">
        <v>3.71</v>
      </c>
      <c r="G162" s="39">
        <v>5.14</v>
      </c>
      <c r="H162" s="40">
        <v>7.18</v>
      </c>
    </row>
    <row r="163" spans="1:8" hidden="1" x14ac:dyDescent="0.2">
      <c r="A163" s="60"/>
      <c r="B163" s="38" t="s">
        <v>48</v>
      </c>
      <c r="C163" s="39">
        <v>2351.8200000000002</v>
      </c>
      <c r="D163" s="39">
        <v>0.33</v>
      </c>
      <c r="E163" s="43">
        <v>1.94</v>
      </c>
      <c r="F163" s="39">
        <v>3.57</v>
      </c>
      <c r="G163" s="39">
        <v>5.49</v>
      </c>
      <c r="H163" s="40">
        <v>6.7</v>
      </c>
    </row>
    <row r="164" spans="1:8" hidden="1" x14ac:dyDescent="0.2">
      <c r="A164" s="60"/>
      <c r="B164" s="38" t="s">
        <v>49</v>
      </c>
      <c r="C164" s="39">
        <v>2362.17</v>
      </c>
      <c r="D164" s="39">
        <v>0.44</v>
      </c>
      <c r="E164" s="43">
        <v>1.47</v>
      </c>
      <c r="F164" s="39">
        <v>3.64</v>
      </c>
      <c r="G164" s="39">
        <v>5.95</v>
      </c>
      <c r="H164" s="40">
        <v>6.86</v>
      </c>
    </row>
    <row r="165" spans="1:8" hidden="1" x14ac:dyDescent="0.2">
      <c r="A165" s="60"/>
      <c r="B165" s="38" t="s">
        <v>50</v>
      </c>
      <c r="C165" s="39">
        <v>2378.4699999999998</v>
      </c>
      <c r="D165" s="39">
        <v>0.69</v>
      </c>
      <c r="E165" s="43">
        <v>1.47</v>
      </c>
      <c r="F165" s="39">
        <v>3.83</v>
      </c>
      <c r="G165" s="39">
        <v>6.68</v>
      </c>
      <c r="H165" s="40">
        <v>7.24</v>
      </c>
    </row>
    <row r="166" spans="1:8" hidden="1" x14ac:dyDescent="0.2">
      <c r="A166" s="60"/>
      <c r="B166" s="38" t="s">
        <v>51</v>
      </c>
      <c r="C166" s="39">
        <v>2398.92</v>
      </c>
      <c r="D166" s="39">
        <v>0.86</v>
      </c>
      <c r="E166" s="43">
        <v>2</v>
      </c>
      <c r="F166" s="39">
        <v>3.98</v>
      </c>
      <c r="G166" s="39">
        <v>7.6</v>
      </c>
      <c r="H166" s="40">
        <v>7.6</v>
      </c>
    </row>
    <row r="167" spans="1:8" ht="6.95" hidden="1" customHeight="1" x14ac:dyDescent="0.2">
      <c r="A167" s="25"/>
      <c r="B167" s="25"/>
      <c r="C167" s="34"/>
      <c r="D167" s="35"/>
      <c r="E167" s="36"/>
      <c r="F167" s="36"/>
      <c r="G167" s="36"/>
      <c r="H167" s="37"/>
    </row>
    <row r="168" spans="1:8" hidden="1" x14ac:dyDescent="0.2">
      <c r="A168" s="27">
        <v>2005</v>
      </c>
      <c r="B168" s="50" t="s">
        <v>40</v>
      </c>
      <c r="C168" s="39">
        <v>2412.83</v>
      </c>
      <c r="D168" s="39">
        <v>0.57999999999999996</v>
      </c>
      <c r="E168" s="43">
        <v>2.14</v>
      </c>
      <c r="F168" s="39">
        <v>3.64</v>
      </c>
      <c r="G168" s="39">
        <v>0.57999999999999996</v>
      </c>
      <c r="H168" s="32">
        <v>7.41</v>
      </c>
    </row>
    <row r="169" spans="1:8" hidden="1" x14ac:dyDescent="0.2">
      <c r="A169" s="58"/>
      <c r="B169" s="50" t="s">
        <v>41</v>
      </c>
      <c r="C169" s="39">
        <v>2427.0700000000002</v>
      </c>
      <c r="D169" s="39">
        <v>0.59</v>
      </c>
      <c r="E169" s="43">
        <v>2.04</v>
      </c>
      <c r="F169" s="39">
        <v>3.54</v>
      </c>
      <c r="G169" s="39">
        <v>1.17</v>
      </c>
      <c r="H169" s="32">
        <v>7.39</v>
      </c>
    </row>
    <row r="170" spans="1:8" hidden="1" x14ac:dyDescent="0.2">
      <c r="A170" s="58"/>
      <c r="B170" s="50" t="s">
        <v>42</v>
      </c>
      <c r="C170" s="39">
        <v>2441.87</v>
      </c>
      <c r="D170" s="39">
        <v>0.61</v>
      </c>
      <c r="E170" s="43">
        <v>1.79</v>
      </c>
      <c r="F170" s="39">
        <v>3.83</v>
      </c>
      <c r="G170" s="39">
        <v>1.79</v>
      </c>
      <c r="H170" s="32">
        <v>7.54</v>
      </c>
    </row>
    <row r="171" spans="1:8" hidden="1" x14ac:dyDescent="0.2">
      <c r="A171" s="60"/>
      <c r="B171" s="50" t="s">
        <v>43</v>
      </c>
      <c r="C171" s="39">
        <v>2463.11</v>
      </c>
      <c r="D171" s="39">
        <v>0.87</v>
      </c>
      <c r="E171" s="43">
        <v>2.08</v>
      </c>
      <c r="F171" s="39">
        <v>4.2699999999999996</v>
      </c>
      <c r="G171" s="39">
        <v>2.68</v>
      </c>
      <c r="H171" s="40">
        <v>8.07</v>
      </c>
    </row>
    <row r="172" spans="1:8" hidden="1" x14ac:dyDescent="0.2">
      <c r="A172" s="60"/>
      <c r="B172" s="50" t="s">
        <v>44</v>
      </c>
      <c r="C172" s="39">
        <v>2475.1799999999998</v>
      </c>
      <c r="D172" s="39">
        <v>0.49</v>
      </c>
      <c r="E172" s="43">
        <v>1.98</v>
      </c>
      <c r="F172" s="39">
        <v>4.07</v>
      </c>
      <c r="G172" s="39">
        <v>3.18</v>
      </c>
      <c r="H172" s="40">
        <v>8.0500000000000007</v>
      </c>
    </row>
    <row r="173" spans="1:8" hidden="1" x14ac:dyDescent="0.2">
      <c r="A173" s="60"/>
      <c r="B173" s="50" t="s">
        <v>45</v>
      </c>
      <c r="C173" s="39">
        <v>2474.6799999999998</v>
      </c>
      <c r="D173" s="39">
        <v>-0.02</v>
      </c>
      <c r="E173" s="43">
        <v>1.34</v>
      </c>
      <c r="F173" s="39">
        <v>3.16</v>
      </c>
      <c r="G173" s="39">
        <v>3.16</v>
      </c>
      <c r="H173" s="40">
        <v>7.27</v>
      </c>
    </row>
    <row r="174" spans="1:8" hidden="1" x14ac:dyDescent="0.2">
      <c r="A174" s="60"/>
      <c r="B174" s="50" t="s">
        <v>46</v>
      </c>
      <c r="C174" s="39">
        <v>2480.87</v>
      </c>
      <c r="D174" s="39">
        <v>0.25</v>
      </c>
      <c r="E174" s="43">
        <v>0.72</v>
      </c>
      <c r="F174" s="39">
        <v>2.82</v>
      </c>
      <c r="G174" s="39">
        <v>3.42</v>
      </c>
      <c r="H174" s="40">
        <v>6.57</v>
      </c>
    </row>
    <row r="175" spans="1:8" hidden="1" x14ac:dyDescent="0.2">
      <c r="A175" s="60"/>
      <c r="B175" s="50" t="s">
        <v>47</v>
      </c>
      <c r="C175" s="39">
        <v>2485.09</v>
      </c>
      <c r="D175" s="39">
        <v>0.17</v>
      </c>
      <c r="E175" s="43">
        <v>0.4</v>
      </c>
      <c r="F175" s="39">
        <v>2.39</v>
      </c>
      <c r="G175" s="39">
        <v>3.59</v>
      </c>
      <c r="H175" s="40">
        <v>6.02</v>
      </c>
    </row>
    <row r="176" spans="1:8" hidden="1" x14ac:dyDescent="0.2">
      <c r="A176" s="60"/>
      <c r="B176" s="50" t="s">
        <v>48</v>
      </c>
      <c r="C176" s="39">
        <v>2493.79</v>
      </c>
      <c r="D176" s="39">
        <v>0.35</v>
      </c>
      <c r="E176" s="43">
        <v>0.77</v>
      </c>
      <c r="F176" s="39">
        <v>2.13</v>
      </c>
      <c r="G176" s="39">
        <v>3.95</v>
      </c>
      <c r="H176" s="40">
        <v>6.04</v>
      </c>
    </row>
    <row r="177" spans="1:13" hidden="1" x14ac:dyDescent="0.2">
      <c r="A177" s="60"/>
      <c r="B177" s="50" t="s">
        <v>49</v>
      </c>
      <c r="C177" s="39">
        <v>2512.4899999999998</v>
      </c>
      <c r="D177" s="39">
        <v>0.75</v>
      </c>
      <c r="E177" s="43">
        <v>1.27</v>
      </c>
      <c r="F177" s="39">
        <v>2</v>
      </c>
      <c r="G177" s="39">
        <v>4.7300000000000004</v>
      </c>
      <c r="H177" s="40">
        <v>6.36</v>
      </c>
    </row>
    <row r="178" spans="1:13" hidden="1" x14ac:dyDescent="0.2">
      <c r="A178" s="60"/>
      <c r="B178" s="50" t="s">
        <v>50</v>
      </c>
      <c r="C178" s="39">
        <v>2526.31</v>
      </c>
      <c r="D178" s="39">
        <v>0.55000000000000004</v>
      </c>
      <c r="E178" s="43">
        <v>1.66</v>
      </c>
      <c r="F178" s="39">
        <v>2.0699999999999998</v>
      </c>
      <c r="G178" s="39">
        <v>5.31</v>
      </c>
      <c r="H178" s="40">
        <v>6.22</v>
      </c>
    </row>
    <row r="179" spans="1:13" hidden="1" x14ac:dyDescent="0.2">
      <c r="A179" s="60"/>
      <c r="B179" s="50" t="s">
        <v>51</v>
      </c>
      <c r="C179" s="39">
        <v>2535.4</v>
      </c>
      <c r="D179" s="39">
        <v>0.36</v>
      </c>
      <c r="E179" s="43">
        <v>1.67</v>
      </c>
      <c r="F179" s="39">
        <v>2.4500000000000002</v>
      </c>
      <c r="G179" s="39">
        <v>5.69</v>
      </c>
      <c r="H179" s="40">
        <v>5.69</v>
      </c>
    </row>
    <row r="180" spans="1:13" ht="6.95" hidden="1" customHeight="1" x14ac:dyDescent="0.2">
      <c r="A180" s="25"/>
      <c r="B180" s="25"/>
      <c r="C180" s="34"/>
      <c r="D180" s="35"/>
      <c r="E180" s="36"/>
      <c r="F180" s="36"/>
      <c r="G180" s="36"/>
      <c r="H180" s="37"/>
    </row>
    <row r="181" spans="1:13" hidden="1" x14ac:dyDescent="0.2">
      <c r="A181" s="27">
        <v>2006</v>
      </c>
      <c r="B181" s="50" t="s">
        <v>40</v>
      </c>
      <c r="C181" s="39">
        <v>2550.36</v>
      </c>
      <c r="D181" s="39">
        <v>0.59</v>
      </c>
      <c r="E181" s="43">
        <v>1.51</v>
      </c>
      <c r="F181" s="39">
        <v>2.8</v>
      </c>
      <c r="G181" s="39">
        <v>0.59</v>
      </c>
      <c r="H181" s="32">
        <v>5.7</v>
      </c>
    </row>
    <row r="182" spans="1:13" hidden="1" x14ac:dyDescent="0.2">
      <c r="A182" s="58"/>
      <c r="B182" s="50" t="s">
        <v>41</v>
      </c>
      <c r="C182" s="39">
        <v>2560.8200000000002</v>
      </c>
      <c r="D182" s="39">
        <v>0.41</v>
      </c>
      <c r="E182" s="43">
        <v>1.37</v>
      </c>
      <c r="F182" s="39">
        <v>3.05</v>
      </c>
      <c r="G182" s="39">
        <v>1</v>
      </c>
      <c r="H182" s="32">
        <v>5.51</v>
      </c>
    </row>
    <row r="183" spans="1:13" hidden="1" x14ac:dyDescent="0.2">
      <c r="A183" s="58"/>
      <c r="B183" s="50" t="s">
        <v>42</v>
      </c>
      <c r="C183" s="39">
        <v>2571.83</v>
      </c>
      <c r="D183" s="39">
        <v>0.43</v>
      </c>
      <c r="E183" s="43">
        <v>1.44</v>
      </c>
      <c r="F183" s="39">
        <v>3.13</v>
      </c>
      <c r="G183" s="39">
        <v>1.44</v>
      </c>
      <c r="H183" s="32">
        <v>5.32</v>
      </c>
    </row>
    <row r="184" spans="1:13" hidden="1" x14ac:dyDescent="0.2">
      <c r="A184" s="60"/>
      <c r="B184" s="50" t="s">
        <v>43</v>
      </c>
      <c r="C184" s="39">
        <v>2577.23</v>
      </c>
      <c r="D184" s="39">
        <v>0.21</v>
      </c>
      <c r="E184" s="43">
        <v>1.05</v>
      </c>
      <c r="F184" s="39">
        <v>2.58</v>
      </c>
      <c r="G184" s="39">
        <v>1.65</v>
      </c>
      <c r="H184" s="32">
        <v>4.63</v>
      </c>
    </row>
    <row r="185" spans="1:13" hidden="1" x14ac:dyDescent="0.2">
      <c r="A185" s="60"/>
      <c r="B185" s="50" t="s">
        <v>44</v>
      </c>
      <c r="C185" s="39">
        <v>2579.81</v>
      </c>
      <c r="D185" s="39">
        <v>0.1</v>
      </c>
      <c r="E185" s="43">
        <v>0.74</v>
      </c>
      <c r="F185" s="39">
        <v>2.12</v>
      </c>
      <c r="G185" s="39">
        <v>1.75</v>
      </c>
      <c r="H185" s="40">
        <v>4.2300000000000004</v>
      </c>
    </row>
    <row r="186" spans="1:13" hidden="1" x14ac:dyDescent="0.2">
      <c r="A186" s="60"/>
      <c r="B186" s="50" t="s">
        <v>45</v>
      </c>
      <c r="C186" s="39">
        <v>2574.39</v>
      </c>
      <c r="D186" s="39">
        <v>-0.21</v>
      </c>
      <c r="E186" s="43">
        <v>0.1</v>
      </c>
      <c r="F186" s="39">
        <v>1.54</v>
      </c>
      <c r="G186" s="39">
        <v>1.54</v>
      </c>
      <c r="H186" s="40">
        <v>4.03</v>
      </c>
    </row>
    <row r="187" spans="1:13" hidden="1" x14ac:dyDescent="0.2">
      <c r="A187" s="60"/>
      <c r="B187" s="50" t="s">
        <v>46</v>
      </c>
      <c r="C187" s="39">
        <v>2579.2800000000002</v>
      </c>
      <c r="D187" s="39">
        <v>0.19</v>
      </c>
      <c r="E187" s="43">
        <v>0.08</v>
      </c>
      <c r="F187" s="39">
        <v>1.1299999999999999</v>
      </c>
      <c r="G187" s="39">
        <v>1.73</v>
      </c>
      <c r="H187" s="40">
        <v>3.97</v>
      </c>
    </row>
    <row r="188" spans="1:13" hidden="1" x14ac:dyDescent="0.2">
      <c r="A188" s="60"/>
      <c r="B188" s="50" t="s">
        <v>47</v>
      </c>
      <c r="C188" s="39">
        <v>2580.5700000000002</v>
      </c>
      <c r="D188" s="39">
        <v>0.05</v>
      </c>
      <c r="E188" s="43">
        <v>0.03</v>
      </c>
      <c r="F188" s="39">
        <v>0.77</v>
      </c>
      <c r="G188" s="39">
        <v>1.78</v>
      </c>
      <c r="H188" s="40">
        <v>3.84</v>
      </c>
    </row>
    <row r="189" spans="1:13" hidden="1" x14ac:dyDescent="0.2">
      <c r="A189" s="60"/>
      <c r="B189" s="50" t="s">
        <v>48</v>
      </c>
      <c r="C189" s="39">
        <v>2585.9899999999998</v>
      </c>
      <c r="D189" s="39">
        <v>0.21</v>
      </c>
      <c r="E189" s="43">
        <v>0.45</v>
      </c>
      <c r="F189" s="39">
        <v>0.55000000000000004</v>
      </c>
      <c r="G189" s="39">
        <v>2</v>
      </c>
      <c r="H189" s="40">
        <v>3.7</v>
      </c>
    </row>
    <row r="190" spans="1:13" hidden="1" x14ac:dyDescent="0.2">
      <c r="A190" s="60"/>
      <c r="B190" s="50" t="s">
        <v>49</v>
      </c>
      <c r="C190" s="39">
        <v>2594.52</v>
      </c>
      <c r="D190" s="39">
        <v>0.33</v>
      </c>
      <c r="E190" s="43">
        <v>0.59</v>
      </c>
      <c r="F190" s="39">
        <v>0.67</v>
      </c>
      <c r="G190" s="39">
        <v>2.33</v>
      </c>
      <c r="H190" s="40">
        <v>3.26</v>
      </c>
      <c r="J190" s="2"/>
      <c r="K190" s="2"/>
      <c r="L190" s="2"/>
      <c r="M190" s="2"/>
    </row>
    <row r="191" spans="1:13" hidden="1" x14ac:dyDescent="0.2">
      <c r="A191" s="60"/>
      <c r="B191" s="50" t="s">
        <v>50</v>
      </c>
      <c r="C191" s="39">
        <v>2602.56</v>
      </c>
      <c r="D191" s="39">
        <v>0.31</v>
      </c>
      <c r="E191" s="43">
        <v>0.85</v>
      </c>
      <c r="F191" s="39">
        <v>0.88</v>
      </c>
      <c r="G191" s="39">
        <v>2.65</v>
      </c>
      <c r="H191" s="40">
        <v>3.02</v>
      </c>
    </row>
    <row r="192" spans="1:13" hidden="1" x14ac:dyDescent="0.2">
      <c r="A192" s="60"/>
      <c r="B192" s="50" t="s">
        <v>51</v>
      </c>
      <c r="C192" s="39">
        <v>2615.0500000000002</v>
      </c>
      <c r="D192" s="39">
        <v>0.48</v>
      </c>
      <c r="E192" s="43">
        <v>1.1200000000000001</v>
      </c>
      <c r="F192" s="39">
        <v>1.58</v>
      </c>
      <c r="G192" s="39">
        <v>3.14</v>
      </c>
      <c r="H192" s="40">
        <v>3.14</v>
      </c>
    </row>
    <row r="193" spans="1:8" ht="6.95" hidden="1" customHeight="1" x14ac:dyDescent="0.2">
      <c r="A193" s="25"/>
      <c r="B193" s="25"/>
      <c r="C193" s="34"/>
      <c r="D193" s="35"/>
      <c r="E193" s="36"/>
      <c r="F193" s="36"/>
      <c r="G193" s="36"/>
      <c r="H193" s="37"/>
    </row>
    <row r="194" spans="1:8" hidden="1" x14ac:dyDescent="0.2">
      <c r="A194" s="27">
        <v>2007</v>
      </c>
      <c r="B194" s="50" t="s">
        <v>40</v>
      </c>
      <c r="C194" s="39">
        <v>2626.56</v>
      </c>
      <c r="D194" s="39">
        <v>0.44</v>
      </c>
      <c r="E194" s="43">
        <v>1.23</v>
      </c>
      <c r="F194" s="39">
        <v>1.83</v>
      </c>
      <c r="G194" s="39">
        <v>0.44</v>
      </c>
      <c r="H194" s="40">
        <v>2.99</v>
      </c>
    </row>
    <row r="195" spans="1:8" hidden="1" x14ac:dyDescent="0.2">
      <c r="A195" s="58"/>
      <c r="B195" s="50" t="s">
        <v>41</v>
      </c>
      <c r="C195" s="39">
        <v>2638.12</v>
      </c>
      <c r="D195" s="39">
        <v>0.44</v>
      </c>
      <c r="E195" s="43">
        <v>1.37</v>
      </c>
      <c r="F195" s="39">
        <v>2.23</v>
      </c>
      <c r="G195" s="39">
        <v>0.88</v>
      </c>
      <c r="H195" s="40">
        <v>3.02</v>
      </c>
    </row>
    <row r="196" spans="1:8" hidden="1" x14ac:dyDescent="0.2">
      <c r="A196" s="58"/>
      <c r="B196" s="50" t="s">
        <v>42</v>
      </c>
      <c r="C196" s="39">
        <v>2647.88</v>
      </c>
      <c r="D196" s="39">
        <v>0.37</v>
      </c>
      <c r="E196" s="43">
        <v>1.26</v>
      </c>
      <c r="F196" s="39">
        <v>2.39</v>
      </c>
      <c r="G196" s="39">
        <v>1.26</v>
      </c>
      <c r="H196" s="40">
        <v>2.96</v>
      </c>
    </row>
    <row r="197" spans="1:8" hidden="1" x14ac:dyDescent="0.2">
      <c r="A197" s="60"/>
      <c r="B197" s="50" t="s">
        <v>43</v>
      </c>
      <c r="C197" s="39">
        <v>2654.5</v>
      </c>
      <c r="D197" s="39">
        <v>0.25</v>
      </c>
      <c r="E197" s="43">
        <v>1.06</v>
      </c>
      <c r="F197" s="39">
        <v>2.31</v>
      </c>
      <c r="G197" s="39">
        <v>1.51</v>
      </c>
      <c r="H197" s="40">
        <v>3</v>
      </c>
    </row>
    <row r="198" spans="1:8" hidden="1" x14ac:dyDescent="0.2">
      <c r="A198" s="60"/>
      <c r="B198" s="50" t="s">
        <v>44</v>
      </c>
      <c r="C198" s="39">
        <v>2661.93</v>
      </c>
      <c r="D198" s="39">
        <v>0.28000000000000003</v>
      </c>
      <c r="E198" s="43">
        <v>0.9</v>
      </c>
      <c r="F198" s="39">
        <v>2.2799999999999998</v>
      </c>
      <c r="G198" s="39">
        <v>1.79</v>
      </c>
      <c r="H198" s="40">
        <v>3.18</v>
      </c>
    </row>
    <row r="199" spans="1:8" hidden="1" x14ac:dyDescent="0.2">
      <c r="A199" s="60"/>
      <c r="B199" s="50" t="s">
        <v>45</v>
      </c>
      <c r="C199" s="39">
        <v>2669.38</v>
      </c>
      <c r="D199" s="39">
        <v>0.28000000000000003</v>
      </c>
      <c r="E199" s="43">
        <v>0.81</v>
      </c>
      <c r="F199" s="39">
        <v>2.08</v>
      </c>
      <c r="G199" s="39">
        <v>2.08</v>
      </c>
      <c r="H199" s="40">
        <v>3.69</v>
      </c>
    </row>
    <row r="200" spans="1:8" hidden="1" x14ac:dyDescent="0.2">
      <c r="A200" s="60"/>
      <c r="B200" s="50" t="s">
        <v>46</v>
      </c>
      <c r="C200" s="39">
        <v>2675.79</v>
      </c>
      <c r="D200" s="39">
        <v>0.24</v>
      </c>
      <c r="E200" s="43">
        <v>0.8</v>
      </c>
      <c r="F200" s="39">
        <v>1.87</v>
      </c>
      <c r="G200" s="39">
        <v>2.3199999999999998</v>
      </c>
      <c r="H200" s="40">
        <v>3.74</v>
      </c>
    </row>
    <row r="201" spans="1:8" hidden="1" x14ac:dyDescent="0.2">
      <c r="A201" s="60"/>
      <c r="B201" s="50" t="s">
        <v>47</v>
      </c>
      <c r="C201" s="39">
        <v>2688.37</v>
      </c>
      <c r="D201" s="39">
        <v>0.47</v>
      </c>
      <c r="E201" s="43">
        <v>0.99</v>
      </c>
      <c r="F201" s="39">
        <v>1.9</v>
      </c>
      <c r="G201" s="39">
        <v>2.8</v>
      </c>
      <c r="H201" s="40">
        <v>4.18</v>
      </c>
    </row>
    <row r="202" spans="1:8" hidden="1" x14ac:dyDescent="0.2">
      <c r="A202" s="60"/>
      <c r="B202" s="50" t="s">
        <v>48</v>
      </c>
      <c r="C202" s="39">
        <v>2693.21</v>
      </c>
      <c r="D202" s="39">
        <v>0.18</v>
      </c>
      <c r="E202" s="43">
        <v>0.89</v>
      </c>
      <c r="F202" s="39">
        <v>1.71</v>
      </c>
      <c r="G202" s="39">
        <v>2.99</v>
      </c>
      <c r="H202" s="40">
        <v>4.1500000000000004</v>
      </c>
    </row>
    <row r="203" spans="1:8" hidden="1" x14ac:dyDescent="0.2">
      <c r="A203" s="60"/>
      <c r="B203" s="50" t="s">
        <v>49</v>
      </c>
      <c r="C203" s="39">
        <v>2701.29</v>
      </c>
      <c r="D203" s="39">
        <v>0.3</v>
      </c>
      <c r="E203" s="43">
        <v>0.95</v>
      </c>
      <c r="F203" s="39">
        <v>1.76</v>
      </c>
      <c r="G203" s="39">
        <v>3.3</v>
      </c>
      <c r="H203" s="40">
        <v>4.12</v>
      </c>
    </row>
    <row r="204" spans="1:8" hidden="1" x14ac:dyDescent="0.2">
      <c r="A204" s="60"/>
      <c r="B204" s="50" t="s">
        <v>50</v>
      </c>
      <c r="C204" s="39">
        <v>2711.55</v>
      </c>
      <c r="D204" s="39">
        <v>0.38</v>
      </c>
      <c r="E204" s="43">
        <v>0.86</v>
      </c>
      <c r="F204" s="39">
        <v>1.86</v>
      </c>
      <c r="G204" s="39">
        <v>3.69</v>
      </c>
      <c r="H204" s="40">
        <v>4.1900000000000004</v>
      </c>
    </row>
    <row r="205" spans="1:8" hidden="1" x14ac:dyDescent="0.2">
      <c r="A205" s="60"/>
      <c r="B205" s="50" t="s">
        <v>51</v>
      </c>
      <c r="C205" s="39">
        <v>2731.62</v>
      </c>
      <c r="D205" s="39">
        <v>0.74</v>
      </c>
      <c r="E205" s="43">
        <v>1.43</v>
      </c>
      <c r="F205" s="39">
        <v>2.33</v>
      </c>
      <c r="G205" s="39">
        <v>4.46</v>
      </c>
      <c r="H205" s="40">
        <v>4.46</v>
      </c>
    </row>
    <row r="206" spans="1:8" ht="6.95" hidden="1" customHeight="1" x14ac:dyDescent="0.2">
      <c r="A206" s="25"/>
      <c r="B206" s="25"/>
      <c r="C206" s="34"/>
      <c r="D206" s="35"/>
      <c r="E206" s="36"/>
      <c r="F206" s="36"/>
      <c r="G206" s="36"/>
      <c r="H206" s="37"/>
    </row>
    <row r="207" spans="1:8" hidden="1" x14ac:dyDescent="0.2">
      <c r="A207" s="27">
        <v>2008</v>
      </c>
      <c r="B207" s="50" t="s">
        <v>40</v>
      </c>
      <c r="C207" s="39">
        <v>2746.37</v>
      </c>
      <c r="D207" s="39">
        <v>0.54</v>
      </c>
      <c r="E207" s="43">
        <v>1.67</v>
      </c>
      <c r="F207" s="39">
        <v>2.64</v>
      </c>
      <c r="G207" s="39">
        <v>0.54</v>
      </c>
      <c r="H207" s="40">
        <v>4.5599999999999996</v>
      </c>
    </row>
    <row r="208" spans="1:8" hidden="1" x14ac:dyDescent="0.2">
      <c r="A208" s="58"/>
      <c r="B208" s="50" t="s">
        <v>41</v>
      </c>
      <c r="C208" s="39">
        <v>2759.83</v>
      </c>
      <c r="D208" s="39">
        <v>0.49</v>
      </c>
      <c r="E208" s="43">
        <v>1.78</v>
      </c>
      <c r="F208" s="39">
        <v>2.66</v>
      </c>
      <c r="G208" s="39">
        <v>1.03</v>
      </c>
      <c r="H208" s="40">
        <v>4.6100000000000003</v>
      </c>
    </row>
    <row r="209" spans="1:9" hidden="1" x14ac:dyDescent="0.2">
      <c r="A209" s="58"/>
      <c r="B209" s="50" t="s">
        <v>42</v>
      </c>
      <c r="C209" s="39">
        <v>2773.08</v>
      </c>
      <c r="D209" s="39">
        <v>0.48</v>
      </c>
      <c r="E209" s="43">
        <v>1.52</v>
      </c>
      <c r="F209" s="39">
        <v>2.97</v>
      </c>
      <c r="G209" s="39">
        <v>1.52</v>
      </c>
      <c r="H209" s="40">
        <v>4.7300000000000004</v>
      </c>
    </row>
    <row r="210" spans="1:9" hidden="1" x14ac:dyDescent="0.2">
      <c r="A210" s="58"/>
      <c r="B210" s="50" t="s">
        <v>43</v>
      </c>
      <c r="C210" s="39">
        <v>2788.33</v>
      </c>
      <c r="D210" s="39">
        <v>0.55000000000000004</v>
      </c>
      <c r="E210" s="43">
        <v>1.53</v>
      </c>
      <c r="F210" s="39">
        <v>3.22</v>
      </c>
      <c r="G210" s="39">
        <v>2.08</v>
      </c>
      <c r="H210" s="40">
        <v>5.04</v>
      </c>
    </row>
    <row r="211" spans="1:9" hidden="1" x14ac:dyDescent="0.2">
      <c r="A211" s="58"/>
      <c r="B211" s="50" t="s">
        <v>44</v>
      </c>
      <c r="C211" s="39">
        <v>2810.36</v>
      </c>
      <c r="D211" s="39">
        <v>0.79</v>
      </c>
      <c r="E211" s="43">
        <v>1.83</v>
      </c>
      <c r="F211" s="39">
        <v>3.64</v>
      </c>
      <c r="G211" s="39">
        <v>2.88</v>
      </c>
      <c r="H211" s="40">
        <v>5.58</v>
      </c>
    </row>
    <row r="212" spans="1:9" hidden="1" x14ac:dyDescent="0.2">
      <c r="A212" s="58"/>
      <c r="B212" s="50" t="s">
        <v>45</v>
      </c>
      <c r="C212" s="39">
        <v>2831.16</v>
      </c>
      <c r="D212" s="39">
        <v>0.74</v>
      </c>
      <c r="E212" s="43">
        <v>2.09</v>
      </c>
      <c r="F212" s="39">
        <v>3.64</v>
      </c>
      <c r="G212" s="39">
        <v>3.64</v>
      </c>
      <c r="H212" s="40">
        <v>6.06</v>
      </c>
    </row>
    <row r="213" spans="1:9" hidden="1" x14ac:dyDescent="0.2">
      <c r="A213" s="58"/>
      <c r="B213" s="50" t="s">
        <v>46</v>
      </c>
      <c r="C213" s="39">
        <v>2846.16</v>
      </c>
      <c r="D213" s="39">
        <v>0.53</v>
      </c>
      <c r="E213" s="43">
        <v>2.0699999999999998</v>
      </c>
      <c r="F213" s="39">
        <v>3.63</v>
      </c>
      <c r="G213" s="39">
        <v>4.1900000000000004</v>
      </c>
      <c r="H213" s="40">
        <v>6.37</v>
      </c>
      <c r="I213" s="2"/>
    </row>
    <row r="214" spans="1:9" hidden="1" x14ac:dyDescent="0.2">
      <c r="A214" s="58"/>
      <c r="B214" s="50" t="s">
        <v>47</v>
      </c>
      <c r="C214" s="39">
        <v>2854.13</v>
      </c>
      <c r="D214" s="39">
        <v>0.28000000000000003</v>
      </c>
      <c r="E214" s="43">
        <v>1.56</v>
      </c>
      <c r="F214" s="39">
        <v>3.42</v>
      </c>
      <c r="G214" s="39">
        <v>4.4800000000000004</v>
      </c>
      <c r="H214" s="40">
        <v>6.17</v>
      </c>
      <c r="I214" s="2"/>
    </row>
    <row r="215" spans="1:9" hidden="1" x14ac:dyDescent="0.2">
      <c r="A215" s="58"/>
      <c r="B215" s="50" t="s">
        <v>48</v>
      </c>
      <c r="C215" s="39">
        <v>2861.55</v>
      </c>
      <c r="D215" s="39">
        <v>0.26</v>
      </c>
      <c r="E215" s="43">
        <v>1.07</v>
      </c>
      <c r="F215" s="39">
        <v>3.19</v>
      </c>
      <c r="G215" s="39">
        <v>4.76</v>
      </c>
      <c r="H215" s="40">
        <v>6.25</v>
      </c>
      <c r="I215" s="2"/>
    </row>
    <row r="216" spans="1:9" hidden="1" x14ac:dyDescent="0.2">
      <c r="A216" s="58"/>
      <c r="B216" s="50" t="s">
        <v>49</v>
      </c>
      <c r="C216" s="39">
        <v>2874.43</v>
      </c>
      <c r="D216" s="39">
        <v>0.45</v>
      </c>
      <c r="E216" s="43">
        <v>0.99</v>
      </c>
      <c r="F216" s="39">
        <v>3.09</v>
      </c>
      <c r="G216" s="39">
        <v>5.23</v>
      </c>
      <c r="H216" s="40">
        <v>6.41</v>
      </c>
      <c r="I216" s="2"/>
    </row>
    <row r="217" spans="1:9" hidden="1" x14ac:dyDescent="0.2">
      <c r="A217" s="58"/>
      <c r="B217" s="50" t="s">
        <v>50</v>
      </c>
      <c r="C217" s="39">
        <v>2884.78</v>
      </c>
      <c r="D217" s="39">
        <v>0.36</v>
      </c>
      <c r="E217" s="43">
        <v>1.07</v>
      </c>
      <c r="F217" s="39">
        <v>2.65</v>
      </c>
      <c r="G217" s="39">
        <v>5.61</v>
      </c>
      <c r="H217" s="40">
        <v>6.39</v>
      </c>
      <c r="I217" s="2"/>
    </row>
    <row r="218" spans="1:9" ht="12" hidden="1" thickBot="1" x14ac:dyDescent="0.25">
      <c r="A218" s="61"/>
      <c r="B218" s="62" t="s">
        <v>51</v>
      </c>
      <c r="C218" s="46">
        <v>2892.86</v>
      </c>
      <c r="D218" s="46">
        <v>0.28000000000000003</v>
      </c>
      <c r="E218" s="57">
        <v>1.0900000000000001</v>
      </c>
      <c r="F218" s="46">
        <v>2.1800000000000002</v>
      </c>
      <c r="G218" s="46">
        <v>5.9</v>
      </c>
      <c r="H218" s="63">
        <v>5.9</v>
      </c>
      <c r="I218" s="2"/>
    </row>
    <row r="219" spans="1:9" ht="6.95" hidden="1" customHeight="1" thickTop="1" x14ac:dyDescent="0.2">
      <c r="A219" s="58"/>
      <c r="B219" s="48"/>
      <c r="C219" s="49"/>
      <c r="D219" s="49"/>
      <c r="E219" s="49"/>
      <c r="F219" s="49"/>
      <c r="G219" s="49"/>
      <c r="H219" s="40"/>
      <c r="I219" s="2"/>
    </row>
    <row r="220" spans="1:9" s="4" customFormat="1" ht="6.95" hidden="1" customHeight="1" x14ac:dyDescent="0.25">
      <c r="A220" s="97" t="s">
        <v>52</v>
      </c>
      <c r="B220" s="97"/>
      <c r="C220" s="97"/>
      <c r="D220" s="97"/>
      <c r="E220" s="97"/>
      <c r="F220" s="97"/>
      <c r="G220" s="97"/>
      <c r="H220" s="97"/>
    </row>
    <row r="221" spans="1:9" s="4" customFormat="1" ht="16.5" hidden="1" customHeight="1" x14ac:dyDescent="0.3">
      <c r="A221" s="98" t="s">
        <v>30</v>
      </c>
      <c r="B221" s="98"/>
      <c r="C221" s="98"/>
      <c r="D221" s="98"/>
      <c r="E221" s="98"/>
      <c r="F221" s="98"/>
      <c r="G221" s="98"/>
      <c r="H221" s="98"/>
    </row>
    <row r="222" spans="1:9" ht="12" hidden="1" customHeight="1" thickBot="1" x14ac:dyDescent="0.25">
      <c r="A222" s="5"/>
      <c r="B222" s="5"/>
      <c r="C222" s="6"/>
      <c r="D222" s="5"/>
      <c r="E222" s="5"/>
      <c r="F222" s="5"/>
      <c r="G222" s="5"/>
      <c r="H222" s="7" t="s">
        <v>53</v>
      </c>
    </row>
    <row r="223" spans="1:9" s="13" customFormat="1" ht="14.25" hidden="1" thickTop="1" x14ac:dyDescent="0.25">
      <c r="A223" s="8"/>
      <c r="B223" s="8"/>
      <c r="C223" s="9"/>
      <c r="D223" s="10"/>
      <c r="E223" s="11"/>
      <c r="F223" s="11" t="s">
        <v>32</v>
      </c>
      <c r="G223" s="11"/>
      <c r="H223" s="12"/>
    </row>
    <row r="224" spans="1:9" s="13" customFormat="1" ht="13.5" hidden="1" x14ac:dyDescent="0.25">
      <c r="A224" s="14" t="s">
        <v>33</v>
      </c>
      <c r="B224" s="15" t="s">
        <v>34</v>
      </c>
      <c r="C224" s="16" t="s">
        <v>35</v>
      </c>
      <c r="D224" s="99" t="s">
        <v>36</v>
      </c>
      <c r="E224" s="100"/>
      <c r="F224" s="100"/>
      <c r="G224" s="100"/>
      <c r="H224" s="100"/>
    </row>
    <row r="225" spans="1:8" s="13" customFormat="1" ht="13.5" hidden="1" customHeight="1" x14ac:dyDescent="0.25">
      <c r="A225" s="14"/>
      <c r="B225" s="15"/>
      <c r="C225" s="17" t="s">
        <v>37</v>
      </c>
      <c r="D225" s="18" t="s">
        <v>38</v>
      </c>
      <c r="E225" s="18">
        <v>3</v>
      </c>
      <c r="F225" s="18">
        <v>6</v>
      </c>
      <c r="G225" s="18" t="s">
        <v>38</v>
      </c>
      <c r="H225" s="19">
        <v>12</v>
      </c>
    </row>
    <row r="226" spans="1:8" s="13" customFormat="1" ht="14.25" hidden="1" customHeight="1" thickBot="1" x14ac:dyDescent="0.3">
      <c r="A226" s="20"/>
      <c r="B226" s="20"/>
      <c r="C226" s="21"/>
      <c r="D226" s="22" t="s">
        <v>34</v>
      </c>
      <c r="E226" s="23" t="s">
        <v>39</v>
      </c>
      <c r="F226" s="23" t="s">
        <v>39</v>
      </c>
      <c r="G226" s="23" t="s">
        <v>33</v>
      </c>
      <c r="H226" s="24" t="s">
        <v>39</v>
      </c>
    </row>
    <row r="227" spans="1:8" ht="6.95" hidden="1" customHeight="1" x14ac:dyDescent="0.2">
      <c r="A227" s="25"/>
      <c r="B227" s="25"/>
      <c r="C227" s="26"/>
      <c r="D227" s="27"/>
      <c r="E227" s="28"/>
      <c r="F227" s="28"/>
      <c r="G227" s="28"/>
      <c r="H227" s="29"/>
    </row>
    <row r="228" spans="1:8" hidden="1" x14ac:dyDescent="0.2">
      <c r="A228" s="27">
        <v>2009</v>
      </c>
      <c r="B228" s="50" t="s">
        <v>40</v>
      </c>
      <c r="C228" s="39">
        <v>2906.74</v>
      </c>
      <c r="D228" s="39">
        <v>0.48</v>
      </c>
      <c r="E228" s="43">
        <v>1.1200000000000001</v>
      </c>
      <c r="F228" s="39">
        <v>2.13</v>
      </c>
      <c r="G228" s="39">
        <v>0.48</v>
      </c>
      <c r="H228" s="40">
        <v>5.84</v>
      </c>
    </row>
    <row r="229" spans="1:8" hidden="1" x14ac:dyDescent="0.2">
      <c r="A229" s="58"/>
      <c r="B229" s="50" t="s">
        <v>41</v>
      </c>
      <c r="C229" s="39">
        <v>2922.73</v>
      </c>
      <c r="D229" s="39">
        <v>0.55000000000000004</v>
      </c>
      <c r="E229" s="43">
        <v>1.32</v>
      </c>
      <c r="F229" s="39">
        <v>2.4</v>
      </c>
      <c r="G229" s="39">
        <v>1.03</v>
      </c>
      <c r="H229" s="40">
        <v>5.9</v>
      </c>
    </row>
    <row r="230" spans="1:8" hidden="1" x14ac:dyDescent="0.2">
      <c r="A230" s="58"/>
      <c r="B230" s="50" t="s">
        <v>42</v>
      </c>
      <c r="C230" s="39">
        <v>2928.57</v>
      </c>
      <c r="D230" s="39">
        <v>0.2</v>
      </c>
      <c r="E230" s="43">
        <v>1.23</v>
      </c>
      <c r="F230" s="39">
        <v>2.34</v>
      </c>
      <c r="G230" s="39">
        <v>1.23</v>
      </c>
      <c r="H230" s="40">
        <v>5.61</v>
      </c>
    </row>
    <row r="231" spans="1:8" hidden="1" x14ac:dyDescent="0.2">
      <c r="A231" s="58"/>
      <c r="B231" s="50" t="s">
        <v>43</v>
      </c>
      <c r="C231" s="39">
        <v>2942.63</v>
      </c>
      <c r="D231" s="39">
        <v>0.48</v>
      </c>
      <c r="E231" s="43">
        <v>1.23</v>
      </c>
      <c r="F231" s="39">
        <v>2.37</v>
      </c>
      <c r="G231" s="39">
        <v>1.72</v>
      </c>
      <c r="H231" s="40">
        <v>5.53</v>
      </c>
    </row>
    <row r="232" spans="1:8" hidden="1" x14ac:dyDescent="0.2">
      <c r="A232" s="58"/>
      <c r="B232" s="50" t="s">
        <v>44</v>
      </c>
      <c r="C232" s="39">
        <v>2956.46</v>
      </c>
      <c r="D232" s="39">
        <v>0.47</v>
      </c>
      <c r="E232" s="43">
        <v>1.1499999999999999</v>
      </c>
      <c r="F232" s="39">
        <v>2.48</v>
      </c>
      <c r="G232" s="39">
        <v>2.2000000000000002</v>
      </c>
      <c r="H232" s="40">
        <v>5.2</v>
      </c>
    </row>
    <row r="233" spans="1:8" hidden="1" x14ac:dyDescent="0.2">
      <c r="A233" s="58"/>
      <c r="B233" s="50" t="s">
        <v>45</v>
      </c>
      <c r="C233" s="39">
        <v>2967.1</v>
      </c>
      <c r="D233" s="39">
        <v>0.36</v>
      </c>
      <c r="E233" s="43">
        <v>1.32</v>
      </c>
      <c r="F233" s="39">
        <v>2.57</v>
      </c>
      <c r="G233" s="39">
        <v>2.57</v>
      </c>
      <c r="H233" s="40">
        <v>4.8</v>
      </c>
    </row>
    <row r="234" spans="1:8" hidden="1" x14ac:dyDescent="0.2">
      <c r="A234" s="58"/>
      <c r="B234" s="50" t="s">
        <v>46</v>
      </c>
      <c r="C234" s="39">
        <v>2974.22</v>
      </c>
      <c r="D234" s="39">
        <v>0.24</v>
      </c>
      <c r="E234" s="43">
        <v>1.07</v>
      </c>
      <c r="F234" s="39">
        <v>2.3199999999999998</v>
      </c>
      <c r="G234" s="39">
        <v>2.81</v>
      </c>
      <c r="H234" s="40">
        <v>4.5</v>
      </c>
    </row>
    <row r="235" spans="1:8" hidden="1" x14ac:dyDescent="0.2">
      <c r="A235" s="58"/>
      <c r="B235" s="50" t="s">
        <v>47</v>
      </c>
      <c r="C235" s="39">
        <v>2978.68</v>
      </c>
      <c r="D235" s="39">
        <v>0.15</v>
      </c>
      <c r="E235" s="43">
        <v>0.75</v>
      </c>
      <c r="F235" s="39">
        <v>1.91</v>
      </c>
      <c r="G235" s="39">
        <v>2.97</v>
      </c>
      <c r="H235" s="40">
        <v>4.3600000000000003</v>
      </c>
    </row>
    <row r="236" spans="1:8" hidden="1" x14ac:dyDescent="0.2">
      <c r="A236" s="58"/>
      <c r="B236" s="50" t="s">
        <v>48</v>
      </c>
      <c r="C236" s="39">
        <v>2985.83</v>
      </c>
      <c r="D236" s="39">
        <v>0.24</v>
      </c>
      <c r="E236" s="43">
        <v>0.63</v>
      </c>
      <c r="F236" s="39">
        <v>1.96</v>
      </c>
      <c r="G236" s="39">
        <v>3.21</v>
      </c>
      <c r="H236" s="40">
        <v>4.34</v>
      </c>
    </row>
    <row r="237" spans="1:8" hidden="1" x14ac:dyDescent="0.2">
      <c r="A237" s="58"/>
      <c r="B237" s="50" t="s">
        <v>49</v>
      </c>
      <c r="C237" s="39">
        <v>2994.19</v>
      </c>
      <c r="D237" s="39">
        <v>0.28000000000000003</v>
      </c>
      <c r="E237" s="43">
        <v>0.67</v>
      </c>
      <c r="F237" s="39">
        <v>1.75</v>
      </c>
      <c r="G237" s="39">
        <v>3.5</v>
      </c>
      <c r="H237" s="40">
        <v>4.17</v>
      </c>
    </row>
    <row r="238" spans="1:8" hidden="1" x14ac:dyDescent="0.2">
      <c r="A238" s="58"/>
      <c r="B238" s="50" t="s">
        <v>50</v>
      </c>
      <c r="C238" s="39">
        <v>3006.47</v>
      </c>
      <c r="D238" s="39">
        <v>0.41</v>
      </c>
      <c r="E238" s="43">
        <v>0.93</v>
      </c>
      <c r="F238" s="39">
        <v>1.69</v>
      </c>
      <c r="G238" s="39">
        <v>3.93</v>
      </c>
      <c r="H238" s="40">
        <v>4.22</v>
      </c>
    </row>
    <row r="239" spans="1:8" hidden="1" x14ac:dyDescent="0.2">
      <c r="A239" s="58"/>
      <c r="B239" s="50" t="s">
        <v>51</v>
      </c>
      <c r="C239" s="39">
        <v>3017.59</v>
      </c>
      <c r="D239" s="39">
        <v>0.37</v>
      </c>
      <c r="E239" s="43">
        <v>1.06</v>
      </c>
      <c r="F239" s="39">
        <v>1.7</v>
      </c>
      <c r="G239" s="39">
        <v>4.3099999999999996</v>
      </c>
      <c r="H239" s="40">
        <v>4.3099999999999996</v>
      </c>
    </row>
    <row r="240" spans="1:8" ht="6.95" hidden="1" customHeight="1" x14ac:dyDescent="0.2">
      <c r="A240" s="25"/>
      <c r="B240" s="25"/>
      <c r="C240" s="34"/>
      <c r="D240" s="35"/>
      <c r="E240" s="36"/>
      <c r="F240" s="36"/>
      <c r="G240" s="36"/>
      <c r="H240" s="37"/>
    </row>
    <row r="241" spans="1:8" hidden="1" x14ac:dyDescent="0.2">
      <c r="A241" s="27">
        <v>2010</v>
      </c>
      <c r="B241" s="50" t="s">
        <v>40</v>
      </c>
      <c r="C241" s="39">
        <v>3040.22</v>
      </c>
      <c r="D241" s="39">
        <v>0.75</v>
      </c>
      <c r="E241" s="43">
        <v>1.54</v>
      </c>
      <c r="F241" s="39">
        <v>2.2200000000000002</v>
      </c>
      <c r="G241" s="39">
        <v>0.75</v>
      </c>
      <c r="H241" s="40">
        <v>4.59</v>
      </c>
    </row>
    <row r="242" spans="1:8" hidden="1" x14ac:dyDescent="0.2">
      <c r="A242" s="58"/>
      <c r="B242" s="50" t="s">
        <v>41</v>
      </c>
      <c r="C242" s="39">
        <v>3063.93</v>
      </c>
      <c r="D242" s="39">
        <v>0.78</v>
      </c>
      <c r="E242" s="43">
        <v>1.91</v>
      </c>
      <c r="F242" s="39">
        <v>2.86</v>
      </c>
      <c r="G242" s="39">
        <v>1.54</v>
      </c>
      <c r="H242" s="40">
        <v>4.83</v>
      </c>
    </row>
    <row r="243" spans="1:8" hidden="1" x14ac:dyDescent="0.2">
      <c r="A243" s="58"/>
      <c r="B243" s="50" t="s">
        <v>42</v>
      </c>
      <c r="C243" s="39">
        <v>3079.86</v>
      </c>
      <c r="D243" s="39">
        <v>0.52</v>
      </c>
      <c r="E243" s="43">
        <v>2.06</v>
      </c>
      <c r="F243" s="39">
        <v>3.15</v>
      </c>
      <c r="G243" s="39">
        <v>2.06</v>
      </c>
      <c r="H243" s="40">
        <v>5.17</v>
      </c>
    </row>
    <row r="244" spans="1:8" hidden="1" x14ac:dyDescent="0.2">
      <c r="A244" s="58"/>
      <c r="B244" s="50" t="s">
        <v>43</v>
      </c>
      <c r="C244" s="39">
        <v>3097.42</v>
      </c>
      <c r="D244" s="39">
        <v>0.56999999999999995</v>
      </c>
      <c r="E244" s="43">
        <v>1.88</v>
      </c>
      <c r="F244" s="39">
        <v>3.45</v>
      </c>
      <c r="G244" s="39">
        <v>2.65</v>
      </c>
      <c r="H244" s="40">
        <v>5.26</v>
      </c>
    </row>
    <row r="245" spans="1:8" hidden="1" x14ac:dyDescent="0.2">
      <c r="A245" s="58"/>
      <c r="B245" s="50" t="s">
        <v>44</v>
      </c>
      <c r="C245" s="39">
        <v>3110.74</v>
      </c>
      <c r="D245" s="39">
        <v>0.43</v>
      </c>
      <c r="E245" s="43">
        <v>1.53</v>
      </c>
      <c r="F245" s="39">
        <v>3.47</v>
      </c>
      <c r="G245" s="39">
        <v>3.09</v>
      </c>
      <c r="H245" s="40">
        <v>5.22</v>
      </c>
    </row>
    <row r="246" spans="1:8" hidden="1" x14ac:dyDescent="0.2">
      <c r="A246" s="58"/>
      <c r="B246" s="50" t="s">
        <v>45</v>
      </c>
      <c r="C246" s="39">
        <v>3110.74</v>
      </c>
      <c r="D246" s="39">
        <v>0</v>
      </c>
      <c r="E246" s="43">
        <v>1</v>
      </c>
      <c r="F246" s="39">
        <v>3.09</v>
      </c>
      <c r="G246" s="39">
        <v>3.09</v>
      </c>
      <c r="H246" s="40">
        <v>4.84</v>
      </c>
    </row>
    <row r="247" spans="1:8" hidden="1" x14ac:dyDescent="0.2">
      <c r="A247" s="58"/>
      <c r="B247" s="50" t="s">
        <v>46</v>
      </c>
      <c r="C247" s="39">
        <v>3111.05</v>
      </c>
      <c r="D247" s="39">
        <v>0.01</v>
      </c>
      <c r="E247" s="43">
        <v>0.44</v>
      </c>
      <c r="F247" s="39">
        <v>2.33</v>
      </c>
      <c r="G247" s="39">
        <v>3.1</v>
      </c>
      <c r="H247" s="40">
        <v>4.5999999999999996</v>
      </c>
    </row>
    <row r="248" spans="1:8" hidden="1" x14ac:dyDescent="0.2">
      <c r="A248" s="58"/>
      <c r="B248" s="50" t="s">
        <v>47</v>
      </c>
      <c r="C248" s="39">
        <v>3112.29</v>
      </c>
      <c r="D248" s="39">
        <v>0.04</v>
      </c>
      <c r="E248" s="43">
        <v>0.05</v>
      </c>
      <c r="F248" s="39">
        <v>1.58</v>
      </c>
      <c r="G248" s="39">
        <v>3.14</v>
      </c>
      <c r="H248" s="40">
        <v>4.49</v>
      </c>
    </row>
    <row r="249" spans="1:8" hidden="1" x14ac:dyDescent="0.2">
      <c r="A249" s="58"/>
      <c r="B249" s="50" t="s">
        <v>48</v>
      </c>
      <c r="C249" s="39">
        <v>3126.29</v>
      </c>
      <c r="D249" s="39">
        <v>0.45</v>
      </c>
      <c r="E249" s="43">
        <v>0.5</v>
      </c>
      <c r="F249" s="39">
        <v>1.51</v>
      </c>
      <c r="G249" s="39">
        <v>3.6</v>
      </c>
      <c r="H249" s="40">
        <v>4.7</v>
      </c>
    </row>
    <row r="250" spans="1:8" hidden="1" x14ac:dyDescent="0.2">
      <c r="A250" s="58"/>
      <c r="B250" s="50" t="s">
        <v>49</v>
      </c>
      <c r="C250" s="39">
        <v>3149.74</v>
      </c>
      <c r="D250" s="39">
        <v>0.75</v>
      </c>
      <c r="E250" s="43">
        <v>1.24</v>
      </c>
      <c r="F250" s="39">
        <v>1.69</v>
      </c>
      <c r="G250" s="39">
        <v>4.38</v>
      </c>
      <c r="H250" s="40">
        <v>5.2</v>
      </c>
    </row>
    <row r="251" spans="1:8" hidden="1" x14ac:dyDescent="0.2">
      <c r="A251" s="58"/>
      <c r="B251" s="50" t="s">
        <v>50</v>
      </c>
      <c r="C251" s="39">
        <v>3175.88</v>
      </c>
      <c r="D251" s="39">
        <v>0.83</v>
      </c>
      <c r="E251" s="43">
        <v>2.04</v>
      </c>
      <c r="F251" s="39">
        <v>2.09</v>
      </c>
      <c r="G251" s="39">
        <v>5.25</v>
      </c>
      <c r="H251" s="40">
        <v>5.63</v>
      </c>
    </row>
    <row r="252" spans="1:8" hidden="1" x14ac:dyDescent="0.2">
      <c r="A252" s="58"/>
      <c r="B252" s="50" t="s">
        <v>51</v>
      </c>
      <c r="C252" s="39">
        <v>3195.89</v>
      </c>
      <c r="D252" s="39">
        <v>0.63</v>
      </c>
      <c r="E252" s="43">
        <v>2.23</v>
      </c>
      <c r="F252" s="39">
        <v>2.74</v>
      </c>
      <c r="G252" s="39">
        <v>5.91</v>
      </c>
      <c r="H252" s="40">
        <v>5.91</v>
      </c>
    </row>
    <row r="253" spans="1:8" ht="6.95" hidden="1" customHeight="1" x14ac:dyDescent="0.2">
      <c r="A253" s="25"/>
      <c r="B253" s="25"/>
      <c r="C253" s="34"/>
      <c r="D253" s="35"/>
      <c r="E253" s="36"/>
      <c r="F253" s="36"/>
      <c r="G253" s="36"/>
      <c r="H253" s="37"/>
    </row>
    <row r="254" spans="1:8" hidden="1" x14ac:dyDescent="0.2">
      <c r="A254" s="27">
        <v>2011</v>
      </c>
      <c r="B254" s="50" t="s">
        <v>40</v>
      </c>
      <c r="C254" s="39">
        <v>3222.42</v>
      </c>
      <c r="D254" s="39">
        <v>0.83</v>
      </c>
      <c r="E254" s="43">
        <v>2.31</v>
      </c>
      <c r="F254" s="39">
        <v>3.58</v>
      </c>
      <c r="G254" s="39">
        <v>0.83</v>
      </c>
      <c r="H254" s="40">
        <v>5.99</v>
      </c>
    </row>
    <row r="255" spans="1:8" hidden="1" x14ac:dyDescent="0.2">
      <c r="A255" s="58"/>
      <c r="B255" s="50" t="s">
        <v>41</v>
      </c>
      <c r="C255" s="39">
        <v>3248.2</v>
      </c>
      <c r="D255" s="39">
        <v>0.8</v>
      </c>
      <c r="E255" s="43">
        <v>2.2799999999999998</v>
      </c>
      <c r="F255" s="39">
        <v>4.37</v>
      </c>
      <c r="G255" s="39">
        <v>1.64</v>
      </c>
      <c r="H255" s="40">
        <v>6.01</v>
      </c>
    </row>
    <row r="256" spans="1:8" hidden="1" x14ac:dyDescent="0.2">
      <c r="A256" s="58"/>
      <c r="B256" s="50" t="s">
        <v>42</v>
      </c>
      <c r="C256" s="39">
        <v>3273.86</v>
      </c>
      <c r="D256" s="39">
        <v>0.79</v>
      </c>
      <c r="E256" s="43">
        <v>2.44</v>
      </c>
      <c r="F256" s="39">
        <v>4.72</v>
      </c>
      <c r="G256" s="39">
        <v>2.44</v>
      </c>
      <c r="H256" s="40">
        <v>6.3</v>
      </c>
    </row>
    <row r="257" spans="1:8" hidden="1" x14ac:dyDescent="0.2">
      <c r="A257" s="58"/>
      <c r="B257" s="50" t="s">
        <v>43</v>
      </c>
      <c r="C257" s="39">
        <v>3299.07</v>
      </c>
      <c r="D257" s="39">
        <v>0.77</v>
      </c>
      <c r="E257" s="43">
        <v>2.38</v>
      </c>
      <c r="F257" s="39">
        <v>4.74</v>
      </c>
      <c r="G257" s="39">
        <v>3.23</v>
      </c>
      <c r="H257" s="40">
        <v>6.51</v>
      </c>
    </row>
    <row r="258" spans="1:8" hidden="1" x14ac:dyDescent="0.2">
      <c r="A258" s="58"/>
      <c r="B258" s="50" t="s">
        <v>44</v>
      </c>
      <c r="C258" s="39">
        <v>3314.58</v>
      </c>
      <c r="D258" s="39">
        <v>0.47</v>
      </c>
      <c r="E258" s="43">
        <v>2.04</v>
      </c>
      <c r="F258" s="39">
        <v>4.37</v>
      </c>
      <c r="G258" s="39">
        <v>3.71</v>
      </c>
      <c r="H258" s="40">
        <v>6.55</v>
      </c>
    </row>
    <row r="259" spans="1:8" hidden="1" x14ac:dyDescent="0.2">
      <c r="A259" s="58"/>
      <c r="B259" s="50" t="s">
        <v>45</v>
      </c>
      <c r="C259" s="39">
        <v>3319.55</v>
      </c>
      <c r="D259" s="39">
        <v>0.15</v>
      </c>
      <c r="E259" s="43">
        <v>1.4</v>
      </c>
      <c r="F259" s="39">
        <v>3.87</v>
      </c>
      <c r="G259" s="39">
        <v>3.87</v>
      </c>
      <c r="H259" s="40">
        <v>6.71</v>
      </c>
    </row>
    <row r="260" spans="1:8" hidden="1" x14ac:dyDescent="0.2">
      <c r="A260" s="58"/>
      <c r="B260" s="50" t="s">
        <v>46</v>
      </c>
      <c r="C260" s="39">
        <v>3324.86</v>
      </c>
      <c r="D260" s="39">
        <v>0.16</v>
      </c>
      <c r="E260" s="43">
        <v>0.78</v>
      </c>
      <c r="F260" s="39">
        <v>3.18</v>
      </c>
      <c r="G260" s="39">
        <v>4.04</v>
      </c>
      <c r="H260" s="40">
        <v>6.87</v>
      </c>
    </row>
    <row r="261" spans="1:8" hidden="1" x14ac:dyDescent="0.2">
      <c r="A261" s="58"/>
      <c r="B261" s="50" t="s">
        <v>47</v>
      </c>
      <c r="C261" s="39">
        <v>3337.16</v>
      </c>
      <c r="D261" s="39">
        <v>0.37</v>
      </c>
      <c r="E261" s="43">
        <v>0.68</v>
      </c>
      <c r="F261" s="39">
        <v>2.74</v>
      </c>
      <c r="G261" s="39">
        <v>4.42</v>
      </c>
      <c r="H261" s="40">
        <v>7.23</v>
      </c>
    </row>
    <row r="262" spans="1:8" hidden="1" x14ac:dyDescent="0.2">
      <c r="A262" s="58"/>
      <c r="B262" s="50" t="s">
        <v>48</v>
      </c>
      <c r="C262" s="39">
        <v>3354.85</v>
      </c>
      <c r="D262" s="39">
        <v>0.53</v>
      </c>
      <c r="E262" s="43">
        <v>1.06</v>
      </c>
      <c r="F262" s="39">
        <v>2.4700000000000002</v>
      </c>
      <c r="G262" s="39">
        <v>4.97</v>
      </c>
      <c r="H262" s="40">
        <v>7.31</v>
      </c>
    </row>
    <row r="263" spans="1:8" hidden="1" x14ac:dyDescent="0.2">
      <c r="A263" s="58"/>
      <c r="B263" s="50" t="s">
        <v>49</v>
      </c>
      <c r="C263" s="39">
        <v>3369.28</v>
      </c>
      <c r="D263" s="39">
        <v>0.43</v>
      </c>
      <c r="E263" s="43">
        <v>1.34</v>
      </c>
      <c r="F263" s="39">
        <v>2.13</v>
      </c>
      <c r="G263" s="39">
        <v>5.43</v>
      </c>
      <c r="H263" s="40">
        <v>6.97</v>
      </c>
    </row>
    <row r="264" spans="1:8" hidden="1" x14ac:dyDescent="0.2">
      <c r="A264" s="58"/>
      <c r="B264" s="50" t="s">
        <v>50</v>
      </c>
      <c r="C264" s="39">
        <v>3386.8</v>
      </c>
      <c r="D264" s="39">
        <v>0.52</v>
      </c>
      <c r="E264" s="43">
        <v>1.49</v>
      </c>
      <c r="F264" s="39">
        <v>2.1800000000000002</v>
      </c>
      <c r="G264" s="39">
        <v>5.97</v>
      </c>
      <c r="H264" s="40">
        <v>6.64</v>
      </c>
    </row>
    <row r="265" spans="1:8" hidden="1" x14ac:dyDescent="0.2">
      <c r="A265" s="58"/>
      <c r="B265" s="50" t="s">
        <v>51</v>
      </c>
      <c r="C265" s="39">
        <v>3403.73</v>
      </c>
      <c r="D265" s="39">
        <v>0.5</v>
      </c>
      <c r="E265" s="43">
        <v>1.46</v>
      </c>
      <c r="F265" s="39">
        <v>2.54</v>
      </c>
      <c r="G265" s="39">
        <v>6.5</v>
      </c>
      <c r="H265" s="40">
        <v>6.5</v>
      </c>
    </row>
    <row r="266" spans="1:8" ht="6.95" hidden="1" customHeight="1" x14ac:dyDescent="0.2">
      <c r="A266" s="58"/>
      <c r="B266" s="50"/>
      <c r="C266" s="39"/>
      <c r="D266" s="39"/>
      <c r="E266" s="43"/>
      <c r="F266" s="39"/>
      <c r="G266" s="39"/>
      <c r="H266" s="40"/>
    </row>
    <row r="267" spans="1:8" hidden="1" x14ac:dyDescent="0.2">
      <c r="A267" s="27">
        <v>2012</v>
      </c>
      <c r="B267" s="50" t="s">
        <v>40</v>
      </c>
      <c r="C267" s="39">
        <v>3422.79</v>
      </c>
      <c r="D267" s="39">
        <v>0.56000000000000005</v>
      </c>
      <c r="E267" s="43">
        <v>1.59</v>
      </c>
      <c r="F267" s="39">
        <v>2.95</v>
      </c>
      <c r="G267" s="39">
        <v>0.56000000000000005</v>
      </c>
      <c r="H267" s="40">
        <v>6.22</v>
      </c>
    </row>
    <row r="268" spans="1:8" hidden="1" x14ac:dyDescent="0.2">
      <c r="A268" s="58"/>
      <c r="B268" s="50" t="s">
        <v>41</v>
      </c>
      <c r="C268" s="39">
        <v>3438.19</v>
      </c>
      <c r="D268" s="39">
        <v>0.45</v>
      </c>
      <c r="E268" s="43">
        <v>1.52</v>
      </c>
      <c r="F268" s="39">
        <v>3.03</v>
      </c>
      <c r="G268" s="39">
        <v>1.01</v>
      </c>
      <c r="H268" s="40">
        <v>5.85</v>
      </c>
    </row>
    <row r="269" spans="1:8" hidden="1" x14ac:dyDescent="0.2">
      <c r="A269" s="58"/>
      <c r="B269" s="50" t="s">
        <v>42</v>
      </c>
      <c r="C269" s="39">
        <v>3445.41</v>
      </c>
      <c r="D269" s="39">
        <v>0.21</v>
      </c>
      <c r="E269" s="43">
        <v>1.22</v>
      </c>
      <c r="F269" s="39">
        <v>2.7</v>
      </c>
      <c r="G269" s="39">
        <v>1.22</v>
      </c>
      <c r="H269" s="40">
        <v>5.24</v>
      </c>
    </row>
    <row r="270" spans="1:8" hidden="1" x14ac:dyDescent="0.2">
      <c r="A270" s="58"/>
      <c r="B270" s="50" t="s">
        <v>43</v>
      </c>
      <c r="C270" s="39">
        <v>3467.46</v>
      </c>
      <c r="D270" s="39">
        <v>0.64</v>
      </c>
      <c r="E270" s="43">
        <v>1.31</v>
      </c>
      <c r="F270" s="39">
        <v>2.91</v>
      </c>
      <c r="G270" s="39">
        <v>1.87</v>
      </c>
      <c r="H270" s="40">
        <v>5.0999999999999996</v>
      </c>
    </row>
    <row r="271" spans="1:8" hidden="1" x14ac:dyDescent="0.2">
      <c r="A271" s="58"/>
      <c r="B271" s="50" t="s">
        <v>44</v>
      </c>
      <c r="C271" s="39">
        <v>3479.94</v>
      </c>
      <c r="D271" s="39">
        <v>0.36</v>
      </c>
      <c r="E271" s="43">
        <v>1.21</v>
      </c>
      <c r="F271" s="39">
        <v>2.75</v>
      </c>
      <c r="G271" s="39">
        <v>2.2400000000000002</v>
      </c>
      <c r="H271" s="40">
        <v>4.99</v>
      </c>
    </row>
    <row r="272" spans="1:8" hidden="1" x14ac:dyDescent="0.2">
      <c r="A272" s="58"/>
      <c r="B272" s="50" t="s">
        <v>45</v>
      </c>
      <c r="C272" s="39">
        <v>3482.72</v>
      </c>
      <c r="D272" s="39">
        <v>0.08</v>
      </c>
      <c r="E272" s="43">
        <v>1.08</v>
      </c>
      <c r="F272" s="39">
        <v>2.3199999999999998</v>
      </c>
      <c r="G272" s="39">
        <v>2.3199999999999998</v>
      </c>
      <c r="H272" s="40">
        <v>4.92</v>
      </c>
    </row>
    <row r="273" spans="1:8" hidden="1" x14ac:dyDescent="0.2">
      <c r="A273" s="58"/>
      <c r="B273" s="50" t="s">
        <v>46</v>
      </c>
      <c r="C273" s="39">
        <v>3497.7</v>
      </c>
      <c r="D273" s="39">
        <v>0.43</v>
      </c>
      <c r="E273" s="43">
        <v>0.87</v>
      </c>
      <c r="F273" s="39">
        <v>2.19</v>
      </c>
      <c r="G273" s="39">
        <v>2.76</v>
      </c>
      <c r="H273" s="40">
        <v>5.2</v>
      </c>
    </row>
    <row r="274" spans="1:8" hidden="1" x14ac:dyDescent="0.2">
      <c r="A274" s="58"/>
      <c r="B274" s="64" t="s">
        <v>47</v>
      </c>
      <c r="C274" s="65">
        <v>3512.04</v>
      </c>
      <c r="D274" s="65">
        <v>0.41</v>
      </c>
      <c r="E274" s="65">
        <v>0.92</v>
      </c>
      <c r="F274" s="65">
        <v>2.15</v>
      </c>
      <c r="G274" s="65">
        <v>3.18</v>
      </c>
      <c r="H274" s="66">
        <v>5.24</v>
      </c>
    </row>
    <row r="275" spans="1:8" hidden="1" x14ac:dyDescent="0.2">
      <c r="A275" s="58"/>
      <c r="B275" s="64" t="s">
        <v>48</v>
      </c>
      <c r="C275" s="65">
        <v>3532.06</v>
      </c>
      <c r="D275" s="65">
        <v>0.56999999999999995</v>
      </c>
      <c r="E275" s="65">
        <v>1.42</v>
      </c>
      <c r="F275" s="65">
        <v>2.5099999999999998</v>
      </c>
      <c r="G275" s="65">
        <v>3.77</v>
      </c>
      <c r="H275" s="66">
        <v>5.28</v>
      </c>
    </row>
    <row r="276" spans="1:8" hidden="1" x14ac:dyDescent="0.2">
      <c r="A276" s="67"/>
      <c r="B276" s="64" t="s">
        <v>49</v>
      </c>
      <c r="C276" s="65">
        <v>3552.9</v>
      </c>
      <c r="D276" s="65">
        <v>0.59</v>
      </c>
      <c r="E276" s="65">
        <v>1.58</v>
      </c>
      <c r="F276" s="65">
        <v>2.46</v>
      </c>
      <c r="G276" s="65">
        <v>4.38</v>
      </c>
      <c r="H276" s="66">
        <v>5.45</v>
      </c>
    </row>
    <row r="277" spans="1:8" hidden="1" x14ac:dyDescent="0.2">
      <c r="A277" s="67"/>
      <c r="B277" s="64" t="s">
        <v>50</v>
      </c>
      <c r="C277" s="65">
        <v>3574.22</v>
      </c>
      <c r="D277" s="65">
        <v>0.6</v>
      </c>
      <c r="E277" s="65">
        <v>1.77</v>
      </c>
      <c r="F277" s="65">
        <v>2.71</v>
      </c>
      <c r="G277" s="65">
        <v>5.01</v>
      </c>
      <c r="H277" s="66">
        <v>5.53</v>
      </c>
    </row>
    <row r="278" spans="1:8" hidden="1" x14ac:dyDescent="0.2">
      <c r="A278" s="67"/>
      <c r="B278" s="64" t="s">
        <v>51</v>
      </c>
      <c r="C278" s="65">
        <v>3602.46</v>
      </c>
      <c r="D278" s="65">
        <v>0.79</v>
      </c>
      <c r="E278" s="65">
        <v>1.99</v>
      </c>
      <c r="F278" s="65">
        <v>3.44</v>
      </c>
      <c r="G278" s="65">
        <v>5.84</v>
      </c>
      <c r="H278" s="66">
        <v>5.84</v>
      </c>
    </row>
    <row r="279" spans="1:8" ht="6.95" hidden="1" customHeight="1" x14ac:dyDescent="0.2">
      <c r="A279" s="67"/>
      <c r="B279" s="64"/>
      <c r="C279" s="65"/>
      <c r="D279" s="65"/>
      <c r="E279" s="65"/>
      <c r="F279" s="65"/>
      <c r="G279" s="65"/>
      <c r="H279" s="66"/>
    </row>
    <row r="280" spans="1:8" hidden="1" x14ac:dyDescent="0.2">
      <c r="A280" s="27">
        <v>2013</v>
      </c>
      <c r="B280" s="68" t="s">
        <v>40</v>
      </c>
      <c r="C280" s="65">
        <v>3633.44</v>
      </c>
      <c r="D280" s="65">
        <v>0.86</v>
      </c>
      <c r="E280" s="65">
        <v>2.27</v>
      </c>
      <c r="F280" s="65">
        <v>3.88</v>
      </c>
      <c r="G280" s="65">
        <v>0.86</v>
      </c>
      <c r="H280" s="66">
        <v>6.15</v>
      </c>
    </row>
    <row r="281" spans="1:8" hidden="1" x14ac:dyDescent="0.2">
      <c r="A281" s="27"/>
      <c r="B281" s="68" t="s">
        <v>41</v>
      </c>
      <c r="C281" s="65">
        <v>3655.24</v>
      </c>
      <c r="D281" s="65">
        <v>0.6</v>
      </c>
      <c r="E281" s="65">
        <v>2.27</v>
      </c>
      <c r="F281" s="65">
        <v>4.08</v>
      </c>
      <c r="G281" s="65">
        <v>1.47</v>
      </c>
      <c r="H281" s="66">
        <v>6.31</v>
      </c>
    </row>
    <row r="282" spans="1:8" hidden="1" x14ac:dyDescent="0.2">
      <c r="A282" s="27"/>
      <c r="B282" s="68" t="s">
        <v>42</v>
      </c>
      <c r="C282" s="65">
        <v>3672.42</v>
      </c>
      <c r="D282" s="65">
        <v>0.47</v>
      </c>
      <c r="E282" s="65">
        <v>1.94</v>
      </c>
      <c r="F282" s="65">
        <v>3.97</v>
      </c>
      <c r="G282" s="65">
        <v>1.94</v>
      </c>
      <c r="H282" s="66">
        <v>6.59</v>
      </c>
    </row>
    <row r="283" spans="1:8" hidden="1" x14ac:dyDescent="0.2">
      <c r="A283" s="69"/>
      <c r="B283" s="48" t="s">
        <v>43</v>
      </c>
      <c r="C283" s="65">
        <v>3692.62</v>
      </c>
      <c r="D283" s="65">
        <v>0.55000000000000004</v>
      </c>
      <c r="E283" s="65">
        <v>1.63</v>
      </c>
      <c r="F283" s="65">
        <v>3.93</v>
      </c>
      <c r="G283" s="65">
        <v>2.5</v>
      </c>
      <c r="H283" s="66">
        <v>6.49</v>
      </c>
    </row>
    <row r="284" spans="1:8" hidden="1" x14ac:dyDescent="0.2">
      <c r="A284" s="27"/>
      <c r="B284" s="68" t="s">
        <v>44</v>
      </c>
      <c r="C284" s="65">
        <v>3706.28</v>
      </c>
      <c r="D284" s="65">
        <v>0.37</v>
      </c>
      <c r="E284" s="65">
        <v>1.4</v>
      </c>
      <c r="F284" s="65">
        <v>3.69</v>
      </c>
      <c r="G284" s="65">
        <v>2.88</v>
      </c>
      <c r="H284" s="66">
        <v>6.5</v>
      </c>
    </row>
    <row r="285" spans="1:8" hidden="1" x14ac:dyDescent="0.2">
      <c r="A285" s="27"/>
      <c r="B285" s="68" t="s">
        <v>45</v>
      </c>
      <c r="C285" s="65">
        <v>3715.92</v>
      </c>
      <c r="D285" s="65">
        <v>0.26</v>
      </c>
      <c r="E285" s="65">
        <v>1.18</v>
      </c>
      <c r="F285" s="65">
        <v>3.15</v>
      </c>
      <c r="G285" s="65">
        <v>3.15</v>
      </c>
      <c r="H285" s="66">
        <v>6.7</v>
      </c>
    </row>
    <row r="286" spans="1:8" hidden="1" x14ac:dyDescent="0.2">
      <c r="A286" s="69"/>
      <c r="B286" s="48" t="s">
        <v>46</v>
      </c>
      <c r="C286" s="65">
        <v>3717.03</v>
      </c>
      <c r="D286" s="65">
        <v>0.03</v>
      </c>
      <c r="E286" s="65">
        <v>0.66</v>
      </c>
      <c r="F286" s="65">
        <v>2.2999999999999998</v>
      </c>
      <c r="G286" s="65">
        <v>3.18</v>
      </c>
      <c r="H286" s="66">
        <v>6.27</v>
      </c>
    </row>
    <row r="287" spans="1:8" hidden="1" x14ac:dyDescent="0.2">
      <c r="A287" s="69"/>
      <c r="B287" s="48" t="s">
        <v>47</v>
      </c>
      <c r="C287" s="65">
        <v>3725.95</v>
      </c>
      <c r="D287" s="65">
        <v>0.24</v>
      </c>
      <c r="E287" s="65">
        <v>0.53</v>
      </c>
      <c r="F287" s="65">
        <v>1.93</v>
      </c>
      <c r="G287" s="65">
        <v>3.43</v>
      </c>
      <c r="H287" s="66">
        <v>6.09</v>
      </c>
    </row>
    <row r="288" spans="1:8" hidden="1" x14ac:dyDescent="0.2">
      <c r="A288" s="69"/>
      <c r="B288" s="48" t="s">
        <v>48</v>
      </c>
      <c r="C288" s="65">
        <v>3738.99</v>
      </c>
      <c r="D288" s="65">
        <v>0.35</v>
      </c>
      <c r="E288" s="65">
        <v>0.62</v>
      </c>
      <c r="F288" s="65">
        <v>1.81</v>
      </c>
      <c r="G288" s="65">
        <v>3.79</v>
      </c>
      <c r="H288" s="66">
        <v>5.86</v>
      </c>
    </row>
    <row r="289" spans="1:8" hidden="1" x14ac:dyDescent="0.2">
      <c r="A289" s="69"/>
      <c r="B289" s="48" t="s">
        <v>49</v>
      </c>
      <c r="C289" s="65">
        <v>3760.3</v>
      </c>
      <c r="D289" s="65">
        <v>0.56999999999999995</v>
      </c>
      <c r="E289" s="65">
        <v>1.1599999999999999</v>
      </c>
      <c r="F289" s="65">
        <v>1.83</v>
      </c>
      <c r="G289" s="65">
        <v>4.38</v>
      </c>
      <c r="H289" s="66">
        <v>5.84</v>
      </c>
    </row>
    <row r="290" spans="1:8" hidden="1" x14ac:dyDescent="0.2">
      <c r="A290" s="69"/>
      <c r="B290" s="48" t="s">
        <v>50</v>
      </c>
      <c r="C290" s="65">
        <v>3780.61</v>
      </c>
      <c r="D290" s="65">
        <v>0.54</v>
      </c>
      <c r="E290" s="65">
        <v>1.47</v>
      </c>
      <c r="F290" s="65">
        <v>2.0099999999999998</v>
      </c>
      <c r="G290" s="65">
        <v>4.95</v>
      </c>
      <c r="H290" s="66">
        <v>5.77</v>
      </c>
    </row>
    <row r="291" spans="1:8" ht="12" hidden="1" thickBot="1" x14ac:dyDescent="0.25">
      <c r="A291" s="70"/>
      <c r="B291" s="71" t="s">
        <v>51</v>
      </c>
      <c r="C291" s="72">
        <v>3815.39</v>
      </c>
      <c r="D291" s="72">
        <v>0.92</v>
      </c>
      <c r="E291" s="72">
        <v>2.04</v>
      </c>
      <c r="F291" s="72">
        <v>2.68</v>
      </c>
      <c r="G291" s="72">
        <v>5.91</v>
      </c>
      <c r="H291" s="73">
        <v>5.91</v>
      </c>
    </row>
    <row r="292" spans="1:8" ht="6.95" hidden="1" customHeight="1" thickTop="1" x14ac:dyDescent="0.2">
      <c r="A292" s="27"/>
      <c r="B292" s="48"/>
      <c r="C292" s="49"/>
      <c r="D292" s="49"/>
      <c r="E292" s="49"/>
      <c r="F292" s="49"/>
      <c r="G292" s="49"/>
      <c r="H292" s="40"/>
    </row>
    <row r="293" spans="1:8" ht="6.95" hidden="1" customHeight="1" x14ac:dyDescent="0.2">
      <c r="A293" s="27"/>
      <c r="B293" s="48"/>
      <c r="C293" s="49"/>
      <c r="D293" s="49"/>
      <c r="E293" s="49"/>
      <c r="F293" s="49"/>
      <c r="G293" s="49"/>
      <c r="H293" s="40"/>
    </row>
    <row r="294" spans="1:8" ht="16.5" hidden="1" x14ac:dyDescent="0.3">
      <c r="A294" s="98" t="s">
        <v>30</v>
      </c>
      <c r="B294" s="98"/>
      <c r="C294" s="98"/>
      <c r="D294" s="98"/>
      <c r="E294" s="98"/>
      <c r="F294" s="98"/>
      <c r="G294" s="98"/>
      <c r="H294" s="98"/>
    </row>
    <row r="295" spans="1:8" ht="12" hidden="1" thickBot="1" x14ac:dyDescent="0.25">
      <c r="A295" s="5"/>
      <c r="B295" s="5"/>
      <c r="C295" s="6"/>
      <c r="D295" s="5"/>
      <c r="E295" s="5"/>
      <c r="F295" s="5"/>
      <c r="G295" s="5"/>
      <c r="H295" s="7" t="s">
        <v>53</v>
      </c>
    </row>
    <row r="296" spans="1:8" ht="14.25" hidden="1" thickTop="1" x14ac:dyDescent="0.25">
      <c r="A296" s="8"/>
      <c r="B296" s="8"/>
      <c r="C296" s="9"/>
      <c r="D296" s="10"/>
      <c r="E296" s="11"/>
      <c r="F296" s="11" t="s">
        <v>32</v>
      </c>
      <c r="G296" s="11"/>
      <c r="H296" s="12"/>
    </row>
    <row r="297" spans="1:8" ht="13.5" hidden="1" x14ac:dyDescent="0.25">
      <c r="A297" s="14" t="s">
        <v>33</v>
      </c>
      <c r="B297" s="15" t="s">
        <v>34</v>
      </c>
      <c r="C297" s="16" t="s">
        <v>35</v>
      </c>
      <c r="D297" s="99" t="s">
        <v>36</v>
      </c>
      <c r="E297" s="100"/>
      <c r="F297" s="100"/>
      <c r="G297" s="100"/>
      <c r="H297" s="100"/>
    </row>
    <row r="298" spans="1:8" ht="13.5" hidden="1" x14ac:dyDescent="0.25">
      <c r="A298" s="14"/>
      <c r="B298" s="15"/>
      <c r="C298" s="17" t="s">
        <v>37</v>
      </c>
      <c r="D298" s="18" t="s">
        <v>38</v>
      </c>
      <c r="E298" s="18">
        <v>3</v>
      </c>
      <c r="F298" s="18">
        <v>6</v>
      </c>
      <c r="G298" s="18" t="s">
        <v>38</v>
      </c>
      <c r="H298" s="19">
        <v>12</v>
      </c>
    </row>
    <row r="299" spans="1:8" ht="14.25" hidden="1" customHeight="1" thickBot="1" x14ac:dyDescent="0.3">
      <c r="A299" s="20"/>
      <c r="B299" s="20"/>
      <c r="C299" s="21"/>
      <c r="D299" s="22" t="s">
        <v>34</v>
      </c>
      <c r="E299" s="23" t="s">
        <v>39</v>
      </c>
      <c r="F299" s="23" t="s">
        <v>39</v>
      </c>
      <c r="G299" s="23" t="s">
        <v>33</v>
      </c>
      <c r="H299" s="24" t="s">
        <v>39</v>
      </c>
    </row>
    <row r="300" spans="1:8" ht="6.95" hidden="1" customHeight="1" x14ac:dyDescent="0.2">
      <c r="A300" s="27"/>
      <c r="B300" s="68"/>
      <c r="C300" s="65"/>
      <c r="D300" s="65"/>
      <c r="E300" s="65"/>
      <c r="F300" s="65"/>
      <c r="G300" s="65"/>
      <c r="H300" s="66"/>
    </row>
    <row r="301" spans="1:8" ht="11.25" hidden="1" customHeight="1" x14ac:dyDescent="0.2">
      <c r="A301" s="27">
        <v>2014</v>
      </c>
      <c r="B301" s="50" t="s">
        <v>40</v>
      </c>
      <c r="C301" s="39">
        <v>3836.37</v>
      </c>
      <c r="D301" s="39">
        <v>0.55000000000000004</v>
      </c>
      <c r="E301" s="43">
        <v>2.02</v>
      </c>
      <c r="F301" s="39">
        <v>3.21</v>
      </c>
      <c r="G301" s="39">
        <v>0.55000000000000004</v>
      </c>
      <c r="H301" s="40">
        <v>5.59</v>
      </c>
    </row>
    <row r="302" spans="1:8" ht="11.25" hidden="1" customHeight="1" x14ac:dyDescent="0.2">
      <c r="A302" s="58"/>
      <c r="B302" s="50" t="s">
        <v>41</v>
      </c>
      <c r="C302" s="39">
        <v>3862.84</v>
      </c>
      <c r="D302" s="39">
        <v>0.69</v>
      </c>
      <c r="E302" s="43">
        <v>2.1800000000000002</v>
      </c>
      <c r="F302" s="39">
        <v>3.67</v>
      </c>
      <c r="G302" s="39">
        <v>1.24</v>
      </c>
      <c r="H302" s="40">
        <v>5.68</v>
      </c>
    </row>
    <row r="303" spans="1:8" ht="11.25" hidden="1" customHeight="1" x14ac:dyDescent="0.2">
      <c r="A303" s="58"/>
      <c r="B303" s="50" t="s">
        <v>42</v>
      </c>
      <c r="C303" s="39">
        <v>3898.38</v>
      </c>
      <c r="D303" s="39">
        <v>0.92</v>
      </c>
      <c r="E303" s="43">
        <v>2.1800000000000002</v>
      </c>
      <c r="F303" s="39">
        <v>4.26</v>
      </c>
      <c r="G303" s="39">
        <v>2.1800000000000002</v>
      </c>
      <c r="H303" s="40">
        <v>6.15</v>
      </c>
    </row>
    <row r="304" spans="1:8" ht="11.25" hidden="1" customHeight="1" x14ac:dyDescent="0.2">
      <c r="A304" s="58"/>
      <c r="B304" s="50" t="s">
        <v>43</v>
      </c>
      <c r="C304" s="39">
        <v>3924.5</v>
      </c>
      <c r="D304" s="39">
        <v>0.67</v>
      </c>
      <c r="E304" s="43">
        <v>2.2999999999999998</v>
      </c>
      <c r="F304" s="39">
        <v>4.37</v>
      </c>
      <c r="G304" s="39">
        <v>2.86</v>
      </c>
      <c r="H304" s="40">
        <v>6.28</v>
      </c>
    </row>
    <row r="305" spans="1:8" ht="11.25" hidden="1" customHeight="1" x14ac:dyDescent="0.2">
      <c r="A305" s="58"/>
      <c r="B305" s="50" t="s">
        <v>44</v>
      </c>
      <c r="C305" s="39">
        <v>3942.55</v>
      </c>
      <c r="D305" s="39">
        <v>0.46</v>
      </c>
      <c r="E305" s="43">
        <v>2.06</v>
      </c>
      <c r="F305" s="39">
        <v>4.28</v>
      </c>
      <c r="G305" s="39">
        <v>3.33</v>
      </c>
      <c r="H305" s="40">
        <v>6.37</v>
      </c>
    </row>
    <row r="306" spans="1:8" ht="11.25" hidden="1" customHeight="1" x14ac:dyDescent="0.2">
      <c r="A306" s="58"/>
      <c r="B306" s="50" t="s">
        <v>45</v>
      </c>
      <c r="C306" s="39">
        <v>3958.32</v>
      </c>
      <c r="D306" s="39">
        <v>0.4</v>
      </c>
      <c r="E306" s="43">
        <v>1.54</v>
      </c>
      <c r="F306" s="39">
        <v>3.75</v>
      </c>
      <c r="G306" s="39">
        <v>3.75</v>
      </c>
      <c r="H306" s="40">
        <v>6.52</v>
      </c>
    </row>
    <row r="307" spans="1:8" ht="11.25" hidden="1" customHeight="1" x14ac:dyDescent="0.2">
      <c r="A307" s="58"/>
      <c r="B307" s="50" t="s">
        <v>46</v>
      </c>
      <c r="C307" s="39">
        <v>3958.72</v>
      </c>
      <c r="D307" s="39">
        <v>0.01</v>
      </c>
      <c r="E307" s="43">
        <v>0.87</v>
      </c>
      <c r="F307" s="39">
        <v>3.19</v>
      </c>
      <c r="G307" s="39">
        <v>3.76</v>
      </c>
      <c r="H307" s="40">
        <v>6.5</v>
      </c>
    </row>
    <row r="308" spans="1:8" ht="11.25" hidden="1" customHeight="1" x14ac:dyDescent="0.2">
      <c r="A308" s="58"/>
      <c r="B308" s="50" t="s">
        <v>47</v>
      </c>
      <c r="C308" s="39">
        <v>3968.62</v>
      </c>
      <c r="D308" s="39">
        <v>0.25</v>
      </c>
      <c r="E308" s="43">
        <v>0.66</v>
      </c>
      <c r="F308" s="39">
        <v>2.74</v>
      </c>
      <c r="G308" s="39">
        <v>4.0199999999999996</v>
      </c>
      <c r="H308" s="40">
        <v>6.51</v>
      </c>
    </row>
    <row r="309" spans="1:8" ht="11.25" hidden="1" customHeight="1" x14ac:dyDescent="0.2">
      <c r="A309" s="58"/>
      <c r="B309" s="50" t="s">
        <v>48</v>
      </c>
      <c r="C309" s="39">
        <v>3991.24</v>
      </c>
      <c r="D309" s="39">
        <v>0.56999999999999995</v>
      </c>
      <c r="E309" s="43">
        <v>0.83</v>
      </c>
      <c r="F309" s="39">
        <v>2.38</v>
      </c>
      <c r="G309" s="39">
        <v>4.6100000000000003</v>
      </c>
      <c r="H309" s="40">
        <v>6.75</v>
      </c>
    </row>
    <row r="310" spans="1:8" ht="11.25" hidden="1" customHeight="1" x14ac:dyDescent="0.2">
      <c r="A310" s="58"/>
      <c r="B310" s="50" t="s">
        <v>49</v>
      </c>
      <c r="C310" s="39">
        <v>4008</v>
      </c>
      <c r="D310" s="39">
        <v>0.42</v>
      </c>
      <c r="E310" s="43">
        <v>1.24</v>
      </c>
      <c r="F310" s="39">
        <v>2.13</v>
      </c>
      <c r="G310" s="39">
        <v>5.05</v>
      </c>
      <c r="H310" s="40">
        <v>6.59</v>
      </c>
    </row>
    <row r="311" spans="1:8" ht="11.25" hidden="1" customHeight="1" x14ac:dyDescent="0.2">
      <c r="A311" s="58"/>
      <c r="B311" s="50" t="s">
        <v>50</v>
      </c>
      <c r="C311" s="39">
        <v>4028.44</v>
      </c>
      <c r="D311" s="39">
        <v>0.51</v>
      </c>
      <c r="E311" s="43">
        <v>1.51</v>
      </c>
      <c r="F311" s="39">
        <v>2.1800000000000002</v>
      </c>
      <c r="G311" s="39">
        <v>5.58</v>
      </c>
      <c r="H311" s="40">
        <v>6.56</v>
      </c>
    </row>
    <row r="312" spans="1:8" ht="11.25" hidden="1" customHeight="1" x14ac:dyDescent="0.2">
      <c r="A312" s="58"/>
      <c r="B312" s="50" t="s">
        <v>51</v>
      </c>
      <c r="C312" s="39">
        <v>4059.86</v>
      </c>
      <c r="D312" s="39">
        <v>0.78</v>
      </c>
      <c r="E312" s="43">
        <v>1.72</v>
      </c>
      <c r="F312" s="39">
        <v>2.57</v>
      </c>
      <c r="G312" s="39">
        <v>6.41</v>
      </c>
      <c r="H312" s="40">
        <v>6.41</v>
      </c>
    </row>
    <row r="313" spans="1:8" ht="6.95" hidden="1" customHeight="1" x14ac:dyDescent="0.2">
      <c r="A313" s="25"/>
      <c r="B313" s="25"/>
      <c r="C313" s="34"/>
      <c r="D313" s="35"/>
      <c r="E313" s="36"/>
      <c r="F313" s="36"/>
      <c r="G313" s="36"/>
      <c r="H313" s="37"/>
    </row>
    <row r="314" spans="1:8" ht="11.25" hidden="1" customHeight="1" x14ac:dyDescent="0.2">
      <c r="A314" s="27">
        <v>2015</v>
      </c>
      <c r="B314" s="50" t="s">
        <v>40</v>
      </c>
      <c r="C314" s="39">
        <v>4110.2</v>
      </c>
      <c r="D314" s="39">
        <v>1.24</v>
      </c>
      <c r="E314" s="43">
        <v>2.5499999999999998</v>
      </c>
      <c r="F314" s="39">
        <v>3.83</v>
      </c>
      <c r="G314" s="39">
        <v>1.24</v>
      </c>
      <c r="H314" s="40">
        <v>7.14</v>
      </c>
    </row>
    <row r="315" spans="1:8" ht="11.25" hidden="1" customHeight="1" x14ac:dyDescent="0.2">
      <c r="A315" s="58"/>
      <c r="B315" s="50" t="s">
        <v>41</v>
      </c>
      <c r="C315" s="39">
        <v>4160.34</v>
      </c>
      <c r="D315" s="39">
        <v>1.22</v>
      </c>
      <c r="E315" s="43">
        <v>3.27</v>
      </c>
      <c r="F315" s="39">
        <v>4.83</v>
      </c>
      <c r="G315" s="39">
        <v>2.48</v>
      </c>
      <c r="H315" s="40">
        <v>7.7</v>
      </c>
    </row>
    <row r="316" spans="1:8" ht="11.25" hidden="1" customHeight="1" x14ac:dyDescent="0.2">
      <c r="A316" s="58"/>
      <c r="B316" s="50" t="s">
        <v>42</v>
      </c>
      <c r="C316" s="39">
        <v>4215.26</v>
      </c>
      <c r="D316" s="39">
        <v>1.32</v>
      </c>
      <c r="E316" s="43">
        <v>3.83</v>
      </c>
      <c r="F316" s="39">
        <v>5.61</v>
      </c>
      <c r="G316" s="39">
        <v>3.83</v>
      </c>
      <c r="H316" s="40">
        <v>8.1300000000000008</v>
      </c>
    </row>
    <row r="317" spans="1:8" ht="11.25" hidden="1" customHeight="1" x14ac:dyDescent="0.2">
      <c r="A317" s="58"/>
      <c r="B317" s="50" t="s">
        <v>43</v>
      </c>
      <c r="C317" s="39">
        <v>4245.1899999999996</v>
      </c>
      <c r="D317" s="39">
        <v>0.71</v>
      </c>
      <c r="E317" s="43">
        <v>3.28</v>
      </c>
      <c r="F317" s="39">
        <v>5.92</v>
      </c>
      <c r="G317" s="39">
        <v>4.5599999999999996</v>
      </c>
      <c r="H317" s="40">
        <v>8.17</v>
      </c>
    </row>
    <row r="318" spans="1:8" ht="11.25" hidden="1" customHeight="1" x14ac:dyDescent="0.2">
      <c r="A318" s="58"/>
      <c r="B318" s="50" t="s">
        <v>44</v>
      </c>
      <c r="C318" s="39">
        <v>4276.6000000000004</v>
      </c>
      <c r="D318" s="39">
        <v>0.74</v>
      </c>
      <c r="E318" s="43">
        <v>2.79</v>
      </c>
      <c r="F318" s="39">
        <v>6.16</v>
      </c>
      <c r="G318" s="39">
        <v>5.34</v>
      </c>
      <c r="H318" s="40">
        <v>8.4700000000000006</v>
      </c>
    </row>
    <row r="319" spans="1:8" ht="11.25" hidden="1" customHeight="1" x14ac:dyDescent="0.2">
      <c r="A319" s="58"/>
      <c r="B319" s="50" t="s">
        <v>45</v>
      </c>
      <c r="C319" s="39">
        <v>4310.3900000000003</v>
      </c>
      <c r="D319" s="39">
        <v>0.79</v>
      </c>
      <c r="E319" s="43">
        <v>2.2599999999999998</v>
      </c>
      <c r="F319" s="39">
        <v>6.17</v>
      </c>
      <c r="G319" s="39">
        <v>6.17</v>
      </c>
      <c r="H319" s="40">
        <v>8.89</v>
      </c>
    </row>
    <row r="320" spans="1:8" ht="11.25" hidden="1" customHeight="1" x14ac:dyDescent="0.2">
      <c r="A320" s="58"/>
      <c r="B320" s="50" t="s">
        <v>46</v>
      </c>
      <c r="C320" s="39">
        <v>4337.1099999999997</v>
      </c>
      <c r="D320" s="39">
        <v>0.62</v>
      </c>
      <c r="E320" s="43">
        <v>2.17</v>
      </c>
      <c r="F320" s="39">
        <v>5.52</v>
      </c>
      <c r="G320" s="39">
        <v>6.83</v>
      </c>
      <c r="H320" s="40">
        <v>9.56</v>
      </c>
    </row>
    <row r="321" spans="1:8" ht="11.25" hidden="1" customHeight="1" x14ac:dyDescent="0.2">
      <c r="A321" s="58"/>
      <c r="B321" s="50" t="s">
        <v>47</v>
      </c>
      <c r="C321" s="39">
        <v>4346.6499999999996</v>
      </c>
      <c r="D321" s="39">
        <v>0.22</v>
      </c>
      <c r="E321" s="43">
        <v>1.64</v>
      </c>
      <c r="F321" s="39">
        <v>4.4800000000000004</v>
      </c>
      <c r="G321" s="39">
        <v>7.06</v>
      </c>
      <c r="H321" s="40">
        <v>9.5299999999999994</v>
      </c>
    </row>
    <row r="322" spans="1:8" ht="11.25" hidden="1" customHeight="1" x14ac:dyDescent="0.2">
      <c r="A322" s="58"/>
      <c r="B322" s="50" t="s">
        <v>48</v>
      </c>
      <c r="C322" s="39">
        <v>4370.12</v>
      </c>
      <c r="D322" s="39">
        <v>0.54</v>
      </c>
      <c r="E322" s="43">
        <v>1.39</v>
      </c>
      <c r="F322" s="39">
        <v>3.67</v>
      </c>
      <c r="G322" s="39">
        <v>7.64</v>
      </c>
      <c r="H322" s="40">
        <v>9.49</v>
      </c>
    </row>
    <row r="323" spans="1:8" ht="11.25" hidden="1" customHeight="1" x14ac:dyDescent="0.2">
      <c r="A323" s="58"/>
      <c r="B323" s="50" t="s">
        <v>49</v>
      </c>
      <c r="C323" s="39">
        <v>4405.95</v>
      </c>
      <c r="D323" s="39">
        <v>0.82</v>
      </c>
      <c r="E323" s="43">
        <v>1.59</v>
      </c>
      <c r="F323" s="39">
        <v>3.79</v>
      </c>
      <c r="G323" s="39">
        <v>8.52</v>
      </c>
      <c r="H323" s="40">
        <v>9.93</v>
      </c>
    </row>
    <row r="324" spans="1:8" ht="11.25" hidden="1" customHeight="1" x14ac:dyDescent="0.2">
      <c r="A324" s="58"/>
      <c r="B324" s="50" t="s">
        <v>50</v>
      </c>
      <c r="C324" s="39">
        <v>4450.45</v>
      </c>
      <c r="D324" s="39">
        <v>1.01</v>
      </c>
      <c r="E324" s="43">
        <v>2.39</v>
      </c>
      <c r="F324" s="39">
        <v>4.07</v>
      </c>
      <c r="G324" s="39">
        <v>9.6199999999999992</v>
      </c>
      <c r="H324" s="40">
        <v>10.48</v>
      </c>
    </row>
    <row r="325" spans="1:8" ht="11.25" hidden="1" customHeight="1" x14ac:dyDescent="0.2">
      <c r="A325" s="58"/>
      <c r="B325" s="50" t="s">
        <v>51</v>
      </c>
      <c r="C325" s="39">
        <v>4493.17</v>
      </c>
      <c r="D325" s="39">
        <v>0.96</v>
      </c>
      <c r="E325" s="43">
        <v>2.82</v>
      </c>
      <c r="F325" s="39">
        <v>4.24</v>
      </c>
      <c r="G325" s="39">
        <v>10.67</v>
      </c>
      <c r="H325" s="40">
        <v>10.67</v>
      </c>
    </row>
    <row r="326" spans="1:8" ht="6.95" hidden="1" customHeight="1" x14ac:dyDescent="0.2">
      <c r="A326" s="25"/>
      <c r="B326" s="25"/>
      <c r="C326" s="34"/>
      <c r="D326" s="35"/>
      <c r="E326" s="36"/>
      <c r="F326" s="36"/>
      <c r="G326" s="36"/>
      <c r="H326" s="37"/>
    </row>
    <row r="327" spans="1:8" ht="11.25" hidden="1" customHeight="1" x14ac:dyDescent="0.2">
      <c r="A327" s="27">
        <v>2016</v>
      </c>
      <c r="B327" s="50" t="s">
        <v>40</v>
      </c>
      <c r="C327" s="39">
        <v>4550.2299999999996</v>
      </c>
      <c r="D327" s="39">
        <v>1.27</v>
      </c>
      <c r="E327" s="43">
        <v>3.27</v>
      </c>
      <c r="F327" s="39">
        <v>4.91</v>
      </c>
      <c r="G327" s="39">
        <v>1.27</v>
      </c>
      <c r="H327" s="40">
        <v>10.71</v>
      </c>
    </row>
    <row r="328" spans="1:8" ht="11.25" hidden="1" customHeight="1" x14ac:dyDescent="0.2">
      <c r="A328" s="58"/>
      <c r="B328" s="50" t="s">
        <v>41</v>
      </c>
      <c r="C328" s="39">
        <v>4591.18</v>
      </c>
      <c r="D328" s="39">
        <v>0.9</v>
      </c>
      <c r="E328" s="43">
        <v>3.16</v>
      </c>
      <c r="F328" s="39">
        <v>5.63</v>
      </c>
      <c r="G328" s="39">
        <v>2.1800000000000002</v>
      </c>
      <c r="H328" s="40">
        <v>10.36</v>
      </c>
    </row>
    <row r="329" spans="1:8" ht="11.25" hidden="1" customHeight="1" x14ac:dyDescent="0.2">
      <c r="A329" s="58"/>
      <c r="B329" s="50" t="s">
        <v>42</v>
      </c>
      <c r="C329" s="39">
        <v>4610.92</v>
      </c>
      <c r="D329" s="39">
        <v>0.43</v>
      </c>
      <c r="E329" s="43">
        <v>2.62</v>
      </c>
      <c r="F329" s="39">
        <v>5.51</v>
      </c>
      <c r="G329" s="39">
        <v>2.62</v>
      </c>
      <c r="H329" s="40">
        <v>9.39</v>
      </c>
    </row>
    <row r="330" spans="1:8" ht="11.25" hidden="1" customHeight="1" x14ac:dyDescent="0.2">
      <c r="A330" s="58"/>
      <c r="B330" s="50" t="s">
        <v>43</v>
      </c>
      <c r="C330" s="39">
        <v>4639.05</v>
      </c>
      <c r="D330" s="39">
        <v>0.61</v>
      </c>
      <c r="E330" s="43">
        <v>1.95</v>
      </c>
      <c r="F330" s="39">
        <v>5.29</v>
      </c>
      <c r="G330" s="39">
        <v>3.25</v>
      </c>
      <c r="H330" s="40">
        <v>9.2799999999999994</v>
      </c>
    </row>
    <row r="331" spans="1:8" ht="11.25" hidden="1" customHeight="1" x14ac:dyDescent="0.2">
      <c r="A331" s="58"/>
      <c r="B331" s="50" t="s">
        <v>44</v>
      </c>
      <c r="C331" s="39">
        <v>4675.2299999999996</v>
      </c>
      <c r="D331" s="39">
        <v>0.78</v>
      </c>
      <c r="E331" s="43">
        <v>1.83</v>
      </c>
      <c r="F331" s="39">
        <v>5.05</v>
      </c>
      <c r="G331" s="39">
        <v>4.05</v>
      </c>
      <c r="H331" s="40">
        <v>9.32</v>
      </c>
    </row>
    <row r="332" spans="1:8" ht="11.25" hidden="1" customHeight="1" x14ac:dyDescent="0.2">
      <c r="A332" s="58"/>
      <c r="B332" s="50" t="s">
        <v>45</v>
      </c>
      <c r="C332" s="39">
        <v>4691.59</v>
      </c>
      <c r="D332" s="39">
        <v>0.35</v>
      </c>
      <c r="E332" s="43">
        <v>1.75</v>
      </c>
      <c r="F332" s="39">
        <v>4.42</v>
      </c>
      <c r="G332" s="39">
        <v>4.42</v>
      </c>
      <c r="H332" s="40">
        <v>8.84</v>
      </c>
    </row>
    <row r="333" spans="1:8" ht="11.25" hidden="1" customHeight="1" x14ac:dyDescent="0.2">
      <c r="A333" s="58"/>
      <c r="B333" s="50" t="s">
        <v>46</v>
      </c>
      <c r="C333" s="39">
        <v>4715.99</v>
      </c>
      <c r="D333" s="39">
        <v>0.52</v>
      </c>
      <c r="E333" s="43">
        <v>1.66</v>
      </c>
      <c r="F333" s="39">
        <v>3.64</v>
      </c>
      <c r="G333" s="39">
        <v>4.96</v>
      </c>
      <c r="H333" s="40">
        <v>8.74</v>
      </c>
    </row>
    <row r="334" spans="1:8" ht="11.25" hidden="1" customHeight="1" x14ac:dyDescent="0.2">
      <c r="A334" s="58"/>
      <c r="B334" s="50" t="s">
        <v>47</v>
      </c>
      <c r="C334" s="39">
        <v>4736.74</v>
      </c>
      <c r="D334" s="39">
        <v>0.44</v>
      </c>
      <c r="E334" s="43">
        <v>1.32</v>
      </c>
      <c r="F334" s="39">
        <v>3.17</v>
      </c>
      <c r="G334" s="39">
        <v>5.42</v>
      </c>
      <c r="H334" s="40">
        <v>8.9700000000000006</v>
      </c>
    </row>
    <row r="335" spans="1:8" ht="11.25" hidden="1" customHeight="1" x14ac:dyDescent="0.2">
      <c r="A335" s="58"/>
      <c r="B335" s="50" t="s">
        <v>48</v>
      </c>
      <c r="C335" s="39">
        <v>4740.53</v>
      </c>
      <c r="D335" s="39">
        <v>0.08</v>
      </c>
      <c r="E335" s="43">
        <v>1.04</v>
      </c>
      <c r="F335" s="39">
        <v>2.81</v>
      </c>
      <c r="G335" s="39">
        <v>5.51</v>
      </c>
      <c r="H335" s="40">
        <v>8.48</v>
      </c>
    </row>
    <row r="336" spans="1:8" ht="11.25" hidden="1" customHeight="1" x14ac:dyDescent="0.2">
      <c r="A336" s="58"/>
      <c r="B336" s="50" t="s">
        <v>49</v>
      </c>
      <c r="C336" s="39">
        <v>4752.8599999999997</v>
      </c>
      <c r="D336" s="39">
        <v>0.26</v>
      </c>
      <c r="E336" s="43">
        <v>0.78</v>
      </c>
      <c r="F336" s="39">
        <v>2.4500000000000002</v>
      </c>
      <c r="G336" s="39">
        <v>5.78</v>
      </c>
      <c r="H336" s="40">
        <v>7.87</v>
      </c>
    </row>
    <row r="337" spans="1:8" ht="11.25" hidden="1" customHeight="1" x14ac:dyDescent="0.2">
      <c r="A337" s="58"/>
      <c r="B337" s="50" t="s">
        <v>50</v>
      </c>
      <c r="C337" s="39">
        <v>4761.42</v>
      </c>
      <c r="D337" s="39">
        <v>0.18</v>
      </c>
      <c r="E337" s="43">
        <v>0.52</v>
      </c>
      <c r="F337" s="39">
        <v>1.84</v>
      </c>
      <c r="G337" s="39">
        <v>5.97</v>
      </c>
      <c r="H337" s="40">
        <v>6.99</v>
      </c>
    </row>
    <row r="338" spans="1:8" ht="11.25" hidden="1" customHeight="1" x14ac:dyDescent="0.2">
      <c r="A338" s="58"/>
      <c r="B338" s="50" t="s">
        <v>51</v>
      </c>
      <c r="C338" s="39">
        <v>4775.7</v>
      </c>
      <c r="D338" s="39">
        <v>0.3</v>
      </c>
      <c r="E338" s="43">
        <v>0.74</v>
      </c>
      <c r="F338" s="39">
        <v>1.79</v>
      </c>
      <c r="G338" s="39">
        <v>6.29</v>
      </c>
      <c r="H338" s="40">
        <v>6.29</v>
      </c>
    </row>
    <row r="339" spans="1:8" ht="6.95" hidden="1" customHeight="1" x14ac:dyDescent="0.2">
      <c r="A339" s="58"/>
      <c r="B339" s="50"/>
      <c r="C339" s="39"/>
      <c r="D339" s="39"/>
      <c r="E339" s="43"/>
      <c r="F339" s="39"/>
      <c r="G339" s="39"/>
      <c r="H339" s="40"/>
    </row>
    <row r="340" spans="1:8" ht="11.25" hidden="1" customHeight="1" x14ac:dyDescent="0.2">
      <c r="A340" s="27">
        <v>2017</v>
      </c>
      <c r="B340" s="50" t="s">
        <v>40</v>
      </c>
      <c r="C340" s="39">
        <v>4793.8500000000004</v>
      </c>
      <c r="D340" s="39">
        <v>0.38</v>
      </c>
      <c r="E340" s="43">
        <v>0.86</v>
      </c>
      <c r="F340" s="39">
        <v>1.65</v>
      </c>
      <c r="G340" s="39">
        <v>0.38</v>
      </c>
      <c r="H340" s="40">
        <v>5.35</v>
      </c>
    </row>
    <row r="341" spans="1:8" ht="11.25" hidden="1" customHeight="1" x14ac:dyDescent="0.2">
      <c r="A341" s="58"/>
      <c r="B341" s="50" t="s">
        <v>41</v>
      </c>
      <c r="C341" s="39">
        <v>4809.67</v>
      </c>
      <c r="D341" s="39">
        <v>0.33</v>
      </c>
      <c r="E341" s="43">
        <v>1.01</v>
      </c>
      <c r="F341" s="39">
        <v>1.54</v>
      </c>
      <c r="G341" s="39">
        <v>0.71</v>
      </c>
      <c r="H341" s="40">
        <v>4.76</v>
      </c>
    </row>
    <row r="342" spans="1:8" ht="11.25" hidden="1" customHeight="1" x14ac:dyDescent="0.2">
      <c r="A342" s="58"/>
      <c r="B342" s="50" t="s">
        <v>42</v>
      </c>
      <c r="C342" s="39">
        <v>4821.6899999999996</v>
      </c>
      <c r="D342" s="39">
        <v>0.25</v>
      </c>
      <c r="E342" s="43">
        <v>0.96</v>
      </c>
      <c r="F342" s="39">
        <v>1.71</v>
      </c>
      <c r="G342" s="39">
        <v>0.96</v>
      </c>
      <c r="H342" s="40">
        <v>4.57</v>
      </c>
    </row>
    <row r="343" spans="1:8" ht="11.25" hidden="1" customHeight="1" x14ac:dyDescent="0.2">
      <c r="A343" s="58"/>
      <c r="B343" s="50" t="s">
        <v>43</v>
      </c>
      <c r="C343" s="39">
        <v>4828.4399999999996</v>
      </c>
      <c r="D343" s="39">
        <v>0.14000000000000001</v>
      </c>
      <c r="E343" s="43">
        <v>0.72</v>
      </c>
      <c r="F343" s="39">
        <v>1.59</v>
      </c>
      <c r="G343" s="39">
        <v>1.1000000000000001</v>
      </c>
      <c r="H343" s="40">
        <v>4.08</v>
      </c>
    </row>
    <row r="344" spans="1:8" ht="11.25" hidden="1" customHeight="1" x14ac:dyDescent="0.2">
      <c r="A344" s="58"/>
      <c r="B344" s="50" t="s">
        <v>44</v>
      </c>
      <c r="C344" s="39">
        <v>4843.41</v>
      </c>
      <c r="D344" s="39">
        <v>0.31</v>
      </c>
      <c r="E344" s="43">
        <v>0.7</v>
      </c>
      <c r="F344" s="39">
        <v>1.72</v>
      </c>
      <c r="G344" s="39">
        <v>1.42</v>
      </c>
      <c r="H344" s="40">
        <v>3.6</v>
      </c>
    </row>
    <row r="345" spans="1:8" ht="11.25" hidden="1" customHeight="1" x14ac:dyDescent="0.2">
      <c r="A345" s="58"/>
      <c r="B345" s="50" t="s">
        <v>45</v>
      </c>
      <c r="C345" s="39">
        <v>4832.2700000000004</v>
      </c>
      <c r="D345" s="39">
        <v>-0.23</v>
      </c>
      <c r="E345" s="43">
        <v>0.22</v>
      </c>
      <c r="F345" s="39">
        <v>1.18</v>
      </c>
      <c r="G345" s="39">
        <v>1.18</v>
      </c>
      <c r="H345" s="40">
        <v>3</v>
      </c>
    </row>
    <row r="346" spans="1:8" ht="11.25" hidden="1" customHeight="1" x14ac:dyDescent="0.2">
      <c r="A346" s="58"/>
      <c r="B346" s="50" t="s">
        <v>46</v>
      </c>
      <c r="C346" s="39">
        <v>4843.87</v>
      </c>
      <c r="D346" s="39">
        <v>0.24</v>
      </c>
      <c r="E346" s="43">
        <v>0.32</v>
      </c>
      <c r="F346" s="39">
        <v>1.04</v>
      </c>
      <c r="G346" s="39">
        <v>1.43</v>
      </c>
      <c r="H346" s="40">
        <v>2.71</v>
      </c>
    </row>
    <row r="347" spans="1:8" ht="11.25" hidden="1" customHeight="1" x14ac:dyDescent="0.2">
      <c r="A347" s="58"/>
      <c r="B347" s="64" t="s">
        <v>47</v>
      </c>
      <c r="C347" s="65">
        <v>4853.07</v>
      </c>
      <c r="D347" s="65">
        <v>0.19</v>
      </c>
      <c r="E347" s="65">
        <v>0.2</v>
      </c>
      <c r="F347" s="65">
        <v>0.9</v>
      </c>
      <c r="G347" s="65">
        <v>1.62</v>
      </c>
      <c r="H347" s="66">
        <v>2.46</v>
      </c>
    </row>
    <row r="348" spans="1:8" ht="11.25" hidden="1" customHeight="1" x14ac:dyDescent="0.2">
      <c r="A348" s="58"/>
      <c r="B348" s="64" t="s">
        <v>48</v>
      </c>
      <c r="C348" s="65">
        <v>4860.83</v>
      </c>
      <c r="D348" s="65">
        <v>0.16</v>
      </c>
      <c r="E348" s="65">
        <v>0.59</v>
      </c>
      <c r="F348" s="65">
        <v>0.81</v>
      </c>
      <c r="G348" s="65">
        <v>1.78</v>
      </c>
      <c r="H348" s="66">
        <v>2.54</v>
      </c>
    </row>
    <row r="349" spans="1:8" ht="11.25" hidden="1" customHeight="1" x14ac:dyDescent="0.2">
      <c r="A349" s="67"/>
      <c r="B349" s="64" t="s">
        <v>49</v>
      </c>
      <c r="C349" s="65">
        <v>4881.25</v>
      </c>
      <c r="D349" s="65">
        <v>0.42</v>
      </c>
      <c r="E349" s="65">
        <v>0.77</v>
      </c>
      <c r="F349" s="65">
        <v>1.0900000000000001</v>
      </c>
      <c r="G349" s="65">
        <v>2.21</v>
      </c>
      <c r="H349" s="66">
        <v>2.7</v>
      </c>
    </row>
    <row r="350" spans="1:8" ht="11.25" hidden="1" customHeight="1" x14ac:dyDescent="0.2">
      <c r="A350" s="67"/>
      <c r="B350" s="64" t="s">
        <v>50</v>
      </c>
      <c r="C350" s="65">
        <v>4894.92</v>
      </c>
      <c r="D350" s="65">
        <v>0.28000000000000003</v>
      </c>
      <c r="E350" s="65">
        <v>0.86</v>
      </c>
      <c r="F350" s="65">
        <v>1.06</v>
      </c>
      <c r="G350" s="65">
        <v>2.5</v>
      </c>
      <c r="H350" s="66">
        <v>2.8</v>
      </c>
    </row>
    <row r="351" spans="1:8" ht="11.25" hidden="1" customHeight="1" x14ac:dyDescent="0.2">
      <c r="A351" s="67"/>
      <c r="B351" s="64" t="s">
        <v>51</v>
      </c>
      <c r="C351" s="65">
        <v>4916.46</v>
      </c>
      <c r="D351" s="65">
        <v>0.44</v>
      </c>
      <c r="E351" s="65">
        <v>1.1399999999999999</v>
      </c>
      <c r="F351" s="65">
        <v>1.74</v>
      </c>
      <c r="G351" s="65">
        <v>2.95</v>
      </c>
      <c r="H351" s="66">
        <v>2.95</v>
      </c>
    </row>
    <row r="352" spans="1:8" ht="6.95" hidden="1" customHeight="1" x14ac:dyDescent="0.2">
      <c r="A352" s="67"/>
      <c r="B352" s="64"/>
      <c r="C352" s="65"/>
      <c r="D352" s="65"/>
      <c r="E352" s="65"/>
      <c r="F352" s="65"/>
      <c r="G352" s="65"/>
      <c r="H352" s="66"/>
    </row>
    <row r="353" spans="1:8" ht="11.25" hidden="1" customHeight="1" x14ac:dyDescent="0.2">
      <c r="A353" s="27">
        <v>2018</v>
      </c>
      <c r="B353" s="68" t="s">
        <v>40</v>
      </c>
      <c r="C353" s="65">
        <v>4930.72</v>
      </c>
      <c r="D353" s="65">
        <v>0.28999999999999998</v>
      </c>
      <c r="E353" s="65">
        <v>1.01</v>
      </c>
      <c r="F353" s="65">
        <v>1.79</v>
      </c>
      <c r="G353" s="65">
        <v>0.28999999999999998</v>
      </c>
      <c r="H353" s="66">
        <v>2.86</v>
      </c>
    </row>
    <row r="354" spans="1:8" ht="11.25" hidden="1" customHeight="1" x14ac:dyDescent="0.2">
      <c r="A354" s="27"/>
      <c r="B354" s="68" t="s">
        <v>41</v>
      </c>
      <c r="C354" s="65">
        <v>4946.5</v>
      </c>
      <c r="D354" s="65">
        <v>0.32</v>
      </c>
      <c r="E354" s="65">
        <v>1.05</v>
      </c>
      <c r="F354" s="65">
        <v>1.93</v>
      </c>
      <c r="G354" s="65">
        <v>0.61</v>
      </c>
      <c r="H354" s="66">
        <v>2.84</v>
      </c>
    </row>
    <row r="355" spans="1:8" ht="11.25" hidden="1" customHeight="1" x14ac:dyDescent="0.2">
      <c r="A355" s="27"/>
      <c r="B355" s="68" t="s">
        <v>42</v>
      </c>
      <c r="C355" s="65">
        <v>4950.95</v>
      </c>
      <c r="D355" s="65">
        <v>0.09</v>
      </c>
      <c r="E355" s="65">
        <v>0.7</v>
      </c>
      <c r="F355" s="65">
        <v>1.85</v>
      </c>
      <c r="G355" s="65">
        <v>0.7</v>
      </c>
      <c r="H355" s="66">
        <v>2.68</v>
      </c>
    </row>
    <row r="356" spans="1:8" ht="11.25" hidden="1" customHeight="1" x14ac:dyDescent="0.2">
      <c r="A356" s="69"/>
      <c r="B356" s="48" t="s">
        <v>43</v>
      </c>
      <c r="C356" s="65">
        <v>4961.84</v>
      </c>
      <c r="D356" s="65">
        <v>0.22</v>
      </c>
      <c r="E356" s="65">
        <v>0.63</v>
      </c>
      <c r="F356" s="65">
        <v>1.65</v>
      </c>
      <c r="G356" s="65">
        <v>0.92</v>
      </c>
      <c r="H356" s="66">
        <v>2.76</v>
      </c>
    </row>
    <row r="357" spans="1:8" ht="11.25" hidden="1" customHeight="1" x14ac:dyDescent="0.2">
      <c r="A357" s="27"/>
      <c r="B357" s="68" t="s">
        <v>44</v>
      </c>
      <c r="C357" s="65">
        <v>4981.6899999999996</v>
      </c>
      <c r="D357" s="65">
        <v>0.4</v>
      </c>
      <c r="E357" s="65">
        <v>0.71</v>
      </c>
      <c r="F357" s="65">
        <v>1.77</v>
      </c>
      <c r="G357" s="65">
        <v>1.33</v>
      </c>
      <c r="H357" s="66">
        <v>2.86</v>
      </c>
    </row>
    <row r="358" spans="1:8" ht="11.25" hidden="1" customHeight="1" x14ac:dyDescent="0.2">
      <c r="A358" s="27"/>
      <c r="B358" s="68" t="s">
        <v>45</v>
      </c>
      <c r="C358" s="65">
        <v>5044.46</v>
      </c>
      <c r="D358" s="65">
        <v>1.26</v>
      </c>
      <c r="E358" s="65">
        <v>1.89</v>
      </c>
      <c r="F358" s="65">
        <v>2.6</v>
      </c>
      <c r="G358" s="65">
        <v>2.6</v>
      </c>
      <c r="H358" s="66">
        <v>4.3899999999999997</v>
      </c>
    </row>
    <row r="359" spans="1:8" ht="11.25" hidden="1" customHeight="1" x14ac:dyDescent="0.2">
      <c r="A359" s="69"/>
      <c r="B359" s="48" t="s">
        <v>46</v>
      </c>
      <c r="C359" s="65">
        <v>5061.1099999999997</v>
      </c>
      <c r="D359" s="65">
        <v>0.33</v>
      </c>
      <c r="E359" s="65">
        <v>2</v>
      </c>
      <c r="F359" s="65">
        <v>2.64</v>
      </c>
      <c r="G359" s="65">
        <v>2.94</v>
      </c>
      <c r="H359" s="66">
        <v>4.4800000000000004</v>
      </c>
    </row>
    <row r="360" spans="1:8" ht="11.25" hidden="1" customHeight="1" x14ac:dyDescent="0.2">
      <c r="A360" s="69"/>
      <c r="B360" s="48" t="s">
        <v>47</v>
      </c>
      <c r="C360" s="65">
        <v>5056.5600000000004</v>
      </c>
      <c r="D360" s="65">
        <v>-0.09</v>
      </c>
      <c r="E360" s="65">
        <v>1.5</v>
      </c>
      <c r="F360" s="65">
        <v>2.23</v>
      </c>
      <c r="G360" s="65">
        <v>2.85</v>
      </c>
      <c r="H360" s="66">
        <v>4.1900000000000004</v>
      </c>
    </row>
    <row r="361" spans="1:8" ht="11.25" hidden="1" customHeight="1" x14ac:dyDescent="0.2">
      <c r="A361" s="69"/>
      <c r="B361" s="48" t="s">
        <v>48</v>
      </c>
      <c r="C361" s="65">
        <v>5080.83</v>
      </c>
      <c r="D361" s="65">
        <v>0.48</v>
      </c>
      <c r="E361" s="65">
        <v>0.72</v>
      </c>
      <c r="F361" s="65">
        <v>2.62</v>
      </c>
      <c r="G361" s="65">
        <v>3.34</v>
      </c>
      <c r="H361" s="66">
        <v>4.53</v>
      </c>
    </row>
    <row r="362" spans="1:8" ht="11.25" hidden="1" customHeight="1" x14ac:dyDescent="0.2">
      <c r="A362" s="69"/>
      <c r="B362" s="48" t="s">
        <v>49</v>
      </c>
      <c r="C362" s="65">
        <v>5103.6899999999996</v>
      </c>
      <c r="D362" s="65">
        <v>0.45</v>
      </c>
      <c r="E362" s="65">
        <v>0.84</v>
      </c>
      <c r="F362" s="65">
        <v>2.86</v>
      </c>
      <c r="G362" s="65">
        <v>3.81</v>
      </c>
      <c r="H362" s="66">
        <v>4.5599999999999996</v>
      </c>
    </row>
    <row r="363" spans="1:8" ht="11.25" hidden="1" customHeight="1" x14ac:dyDescent="0.2">
      <c r="A363" s="69"/>
      <c r="B363" s="48" t="s">
        <v>50</v>
      </c>
      <c r="C363" s="65">
        <v>5092.97</v>
      </c>
      <c r="D363" s="65">
        <v>-0.21</v>
      </c>
      <c r="E363" s="65">
        <v>0.72</v>
      </c>
      <c r="F363" s="65">
        <v>2.23</v>
      </c>
      <c r="G363" s="65">
        <v>3.59</v>
      </c>
      <c r="H363" s="66">
        <v>4.05</v>
      </c>
    </row>
    <row r="364" spans="1:8" ht="11.25" hidden="1" customHeight="1" thickBot="1" x14ac:dyDescent="0.25">
      <c r="A364" s="70"/>
      <c r="B364" s="71" t="s">
        <v>51</v>
      </c>
      <c r="C364" s="72">
        <v>5100.6099999999997</v>
      </c>
      <c r="D364" s="72">
        <v>0.15</v>
      </c>
      <c r="E364" s="72">
        <v>0.39</v>
      </c>
      <c r="F364" s="72">
        <v>1.1100000000000001</v>
      </c>
      <c r="G364" s="72">
        <v>3.75</v>
      </c>
      <c r="H364" s="73">
        <v>3.75</v>
      </c>
    </row>
    <row r="365" spans="1:8" ht="6.95" hidden="1" customHeight="1" thickTop="1" x14ac:dyDescent="0.2">
      <c r="A365" s="27"/>
      <c r="B365" s="48"/>
      <c r="C365" s="49"/>
      <c r="D365" s="49"/>
      <c r="E365" s="49"/>
      <c r="F365" s="49"/>
      <c r="G365" s="49"/>
      <c r="H365" s="40"/>
    </row>
    <row r="366" spans="1:8" ht="6.95" hidden="1" customHeight="1" x14ac:dyDescent="0.2">
      <c r="A366" s="27"/>
      <c r="B366" s="48"/>
      <c r="C366" s="49"/>
      <c r="D366" s="49"/>
      <c r="E366" s="49"/>
      <c r="F366" s="49"/>
      <c r="G366" s="49"/>
      <c r="H366" s="40"/>
    </row>
    <row r="367" spans="1:8" ht="16.5" customHeight="1" x14ac:dyDescent="0.3">
      <c r="A367" s="98" t="s">
        <v>30</v>
      </c>
      <c r="B367" s="98"/>
      <c r="C367" s="98"/>
      <c r="D367" s="98"/>
      <c r="E367" s="98"/>
      <c r="F367" s="98"/>
      <c r="G367" s="98"/>
      <c r="H367" s="98"/>
    </row>
    <row r="368" spans="1:8" ht="12" customHeight="1" thickBot="1" x14ac:dyDescent="0.25">
      <c r="A368" s="5"/>
      <c r="B368" s="5"/>
      <c r="C368" s="6"/>
      <c r="D368" s="5"/>
      <c r="E368" s="5"/>
      <c r="F368" s="5"/>
      <c r="G368" s="5"/>
      <c r="H368" s="7" t="s">
        <v>54</v>
      </c>
    </row>
    <row r="369" spans="1:8" ht="14.25" customHeight="1" thickTop="1" x14ac:dyDescent="0.25">
      <c r="A369" s="8"/>
      <c r="B369" s="8"/>
      <c r="C369" s="9"/>
      <c r="D369" s="10"/>
      <c r="E369" s="11"/>
      <c r="F369" s="11" t="s">
        <v>32</v>
      </c>
      <c r="G369" s="11"/>
      <c r="H369" s="12"/>
    </row>
    <row r="370" spans="1:8" ht="13.5" customHeight="1" x14ac:dyDescent="0.25">
      <c r="A370" s="14" t="s">
        <v>33</v>
      </c>
      <c r="B370" s="15" t="s">
        <v>34</v>
      </c>
      <c r="C370" s="16" t="s">
        <v>35</v>
      </c>
      <c r="D370" s="99" t="s">
        <v>36</v>
      </c>
      <c r="E370" s="100"/>
      <c r="F370" s="100"/>
      <c r="G370" s="100"/>
      <c r="H370" s="100"/>
    </row>
    <row r="371" spans="1:8" ht="13.5" customHeight="1" x14ac:dyDescent="0.25">
      <c r="A371" s="14"/>
      <c r="B371" s="15"/>
      <c r="C371" s="17" t="s">
        <v>37</v>
      </c>
      <c r="D371" s="18" t="s">
        <v>38</v>
      </c>
      <c r="E371" s="18">
        <v>3</v>
      </c>
      <c r="F371" s="18">
        <v>6</v>
      </c>
      <c r="G371" s="18" t="s">
        <v>38</v>
      </c>
      <c r="H371" s="19">
        <v>12</v>
      </c>
    </row>
    <row r="372" spans="1:8" ht="14.25" customHeight="1" thickBot="1" x14ac:dyDescent="0.3">
      <c r="A372" s="20"/>
      <c r="B372" s="20"/>
      <c r="C372" s="21"/>
      <c r="D372" s="22" t="s">
        <v>34</v>
      </c>
      <c r="E372" s="23" t="s">
        <v>39</v>
      </c>
      <c r="F372" s="23" t="s">
        <v>39</v>
      </c>
      <c r="G372" s="23" t="s">
        <v>33</v>
      </c>
      <c r="H372" s="24" t="s">
        <v>39</v>
      </c>
    </row>
    <row r="373" spans="1:8" ht="6.95" customHeight="1" x14ac:dyDescent="0.2">
      <c r="A373" s="69"/>
      <c r="B373" s="48"/>
      <c r="C373" s="65"/>
      <c r="D373" s="65"/>
      <c r="E373" s="65"/>
      <c r="F373" s="65"/>
      <c r="G373" s="65"/>
      <c r="H373" s="66"/>
    </row>
    <row r="374" spans="1:8" x14ac:dyDescent="0.2">
      <c r="A374" s="69">
        <v>2019</v>
      </c>
      <c r="B374" s="48" t="s">
        <v>40</v>
      </c>
      <c r="C374" s="65">
        <v>5116.93</v>
      </c>
      <c r="D374" s="65">
        <v>0.32</v>
      </c>
      <c r="E374" s="65">
        <v>0.26</v>
      </c>
      <c r="F374" s="65">
        <v>1.1000000000000001</v>
      </c>
      <c r="G374" s="65">
        <v>0.32</v>
      </c>
      <c r="H374" s="66">
        <v>3.78</v>
      </c>
    </row>
    <row r="375" spans="1:8" x14ac:dyDescent="0.2">
      <c r="A375" s="69"/>
      <c r="B375" s="48" t="s">
        <v>41</v>
      </c>
      <c r="C375" s="65">
        <v>5138.93</v>
      </c>
      <c r="D375" s="65">
        <v>0.43</v>
      </c>
      <c r="E375" s="65">
        <v>0.9</v>
      </c>
      <c r="F375" s="65">
        <v>1.63</v>
      </c>
      <c r="G375" s="65">
        <v>0.75</v>
      </c>
      <c r="H375" s="66">
        <v>3.89</v>
      </c>
    </row>
    <row r="376" spans="1:8" x14ac:dyDescent="0.2">
      <c r="A376" s="27"/>
      <c r="B376" s="68" t="s">
        <v>42</v>
      </c>
      <c r="C376" s="65">
        <v>5177.47</v>
      </c>
      <c r="D376" s="65">
        <v>0.75</v>
      </c>
      <c r="E376" s="65">
        <v>1.51</v>
      </c>
      <c r="F376" s="65">
        <v>1.9</v>
      </c>
      <c r="G376" s="65">
        <v>1.51</v>
      </c>
      <c r="H376" s="66">
        <v>4.58</v>
      </c>
    </row>
    <row r="377" spans="1:8" x14ac:dyDescent="0.2">
      <c r="A377" s="27"/>
      <c r="B377" s="68" t="s">
        <v>43</v>
      </c>
      <c r="C377" s="65">
        <v>5206.9799999999996</v>
      </c>
      <c r="D377" s="65">
        <v>0.56999999999999995</v>
      </c>
      <c r="E377" s="65">
        <v>1.76</v>
      </c>
      <c r="F377" s="65">
        <v>2.02</v>
      </c>
      <c r="G377" s="65">
        <v>2.09</v>
      </c>
      <c r="H377" s="66">
        <v>4.9400000000000004</v>
      </c>
    </row>
    <row r="378" spans="1:8" x14ac:dyDescent="0.2">
      <c r="A378" s="27"/>
      <c r="B378" s="68" t="s">
        <v>44</v>
      </c>
      <c r="C378" s="65">
        <v>5213.75</v>
      </c>
      <c r="D378" s="65">
        <v>0.13</v>
      </c>
      <c r="E378" s="65">
        <v>1.46</v>
      </c>
      <c r="F378" s="65">
        <v>2.37</v>
      </c>
      <c r="G378" s="65">
        <v>2.2200000000000002</v>
      </c>
      <c r="H378" s="65">
        <v>4.66</v>
      </c>
    </row>
    <row r="379" spans="1:8" x14ac:dyDescent="0.2">
      <c r="A379" s="27"/>
      <c r="B379" s="68" t="s">
        <v>45</v>
      </c>
      <c r="C379" s="65">
        <v>5214.2700000000004</v>
      </c>
      <c r="D379" s="65">
        <v>0.01</v>
      </c>
      <c r="E379" s="65">
        <v>0.71</v>
      </c>
      <c r="F379" s="65">
        <v>2.23</v>
      </c>
      <c r="G379" s="65">
        <v>2.23</v>
      </c>
      <c r="H379" s="65">
        <v>3.37</v>
      </c>
    </row>
    <row r="380" spans="1:8" x14ac:dyDescent="0.2">
      <c r="A380" s="27"/>
      <c r="B380" s="68" t="s">
        <v>46</v>
      </c>
      <c r="C380" s="65">
        <v>5224.18</v>
      </c>
      <c r="D380" s="65">
        <v>0.19</v>
      </c>
      <c r="E380" s="65">
        <v>0.33</v>
      </c>
      <c r="F380" s="65">
        <v>2.1</v>
      </c>
      <c r="G380" s="65">
        <v>2.42</v>
      </c>
      <c r="H380" s="65">
        <v>3.22</v>
      </c>
    </row>
    <row r="381" spans="1:8" x14ac:dyDescent="0.2">
      <c r="A381" s="27"/>
      <c r="B381" s="68" t="s">
        <v>47</v>
      </c>
      <c r="C381" s="65">
        <v>5229.93</v>
      </c>
      <c r="D381" s="65">
        <v>0.11</v>
      </c>
      <c r="E381" s="65">
        <v>0.31</v>
      </c>
      <c r="F381" s="65">
        <v>1.77</v>
      </c>
      <c r="G381" s="65">
        <v>2.54</v>
      </c>
      <c r="H381" s="65">
        <v>3.43</v>
      </c>
    </row>
    <row r="382" spans="1:8" x14ac:dyDescent="0.2">
      <c r="A382" s="27"/>
      <c r="B382" s="68" t="s">
        <v>48</v>
      </c>
      <c r="C382" s="65">
        <v>5227.84</v>
      </c>
      <c r="D382" s="65">
        <v>-0.04</v>
      </c>
      <c r="E382" s="65">
        <v>0.26</v>
      </c>
      <c r="F382" s="65">
        <v>0.97</v>
      </c>
      <c r="G382" s="65">
        <v>2.4900000000000002</v>
      </c>
      <c r="H382" s="65">
        <v>2.89</v>
      </c>
    </row>
    <row r="383" spans="1:8" x14ac:dyDescent="0.2">
      <c r="A383" s="27"/>
      <c r="B383" s="68" t="s">
        <v>49</v>
      </c>
      <c r="C383" s="65">
        <v>5233.07</v>
      </c>
      <c r="D383" s="65">
        <v>0.1</v>
      </c>
      <c r="E383" s="65">
        <v>0.17</v>
      </c>
      <c r="F383" s="65">
        <v>0.5</v>
      </c>
      <c r="G383" s="65">
        <v>2.6</v>
      </c>
      <c r="H383" s="65">
        <v>2.54</v>
      </c>
    </row>
    <row r="384" spans="1:8" x14ac:dyDescent="0.2">
      <c r="A384" s="27"/>
      <c r="B384" s="68" t="s">
        <v>50</v>
      </c>
      <c r="C384" s="65">
        <v>5259.76</v>
      </c>
      <c r="D384" s="65">
        <v>0.51</v>
      </c>
      <c r="E384" s="65">
        <v>0.56999999999999995</v>
      </c>
      <c r="F384" s="65">
        <v>0.88</v>
      </c>
      <c r="G384" s="65">
        <v>3.12</v>
      </c>
      <c r="H384" s="65">
        <v>3.27</v>
      </c>
    </row>
    <row r="385" spans="1:8" x14ac:dyDescent="0.2">
      <c r="A385" s="27"/>
      <c r="B385" s="68" t="s">
        <v>51</v>
      </c>
      <c r="C385" s="65">
        <v>5320.25</v>
      </c>
      <c r="D385" s="65">
        <v>1.1499999999999999</v>
      </c>
      <c r="E385" s="65">
        <v>1.77</v>
      </c>
      <c r="F385" s="65">
        <v>2.0299999999999998</v>
      </c>
      <c r="G385" s="65">
        <v>4.3099999999999996</v>
      </c>
      <c r="H385" s="65">
        <v>4.3099999999999996</v>
      </c>
    </row>
    <row r="386" spans="1:8" x14ac:dyDescent="0.2">
      <c r="A386" s="27"/>
      <c r="B386" s="68"/>
      <c r="C386" s="65"/>
      <c r="D386" s="65"/>
      <c r="E386" s="65"/>
      <c r="F386" s="65"/>
      <c r="G386" s="65"/>
      <c r="H386" s="65"/>
    </row>
    <row r="387" spans="1:8" x14ac:dyDescent="0.2">
      <c r="A387" s="69">
        <v>2020</v>
      </c>
      <c r="B387" s="48" t="s">
        <v>40</v>
      </c>
      <c r="C387" s="65">
        <v>5331.42</v>
      </c>
      <c r="D387" s="65">
        <v>0.21</v>
      </c>
      <c r="E387" s="65">
        <v>1.88</v>
      </c>
      <c r="F387" s="65">
        <v>2.0499999999999998</v>
      </c>
      <c r="G387" s="65">
        <v>0.21</v>
      </c>
      <c r="H387" s="65">
        <v>4.1900000000000004</v>
      </c>
    </row>
    <row r="388" spans="1:8" x14ac:dyDescent="0.2">
      <c r="A388" s="27"/>
      <c r="B388" s="68" t="s">
        <v>41</v>
      </c>
      <c r="C388" s="65">
        <v>5344.75</v>
      </c>
      <c r="D388" s="65">
        <v>0.25</v>
      </c>
      <c r="E388" s="65">
        <v>1.62</v>
      </c>
      <c r="F388" s="65">
        <v>2.2000000000000002</v>
      </c>
      <c r="G388" s="65">
        <v>0.46</v>
      </c>
      <c r="H388" s="65">
        <v>4.01</v>
      </c>
    </row>
    <row r="389" spans="1:8" x14ac:dyDescent="0.2">
      <c r="A389" s="27"/>
      <c r="B389" s="68" t="s">
        <v>42</v>
      </c>
      <c r="C389" s="65">
        <v>5348.49</v>
      </c>
      <c r="D389" s="65">
        <v>7.0000000000000007E-2</v>
      </c>
      <c r="E389" s="65">
        <v>0.53</v>
      </c>
      <c r="F389" s="65">
        <v>2.31</v>
      </c>
      <c r="G389" s="65">
        <v>0.53</v>
      </c>
      <c r="H389" s="65">
        <v>3.3</v>
      </c>
    </row>
    <row r="390" spans="1:8" x14ac:dyDescent="0.2">
      <c r="A390" s="27"/>
      <c r="B390" s="68" t="s">
        <v>43</v>
      </c>
      <c r="C390" s="65">
        <v>5331.91</v>
      </c>
      <c r="D390" s="65">
        <v>-0.31</v>
      </c>
      <c r="E390" s="65">
        <v>0.01</v>
      </c>
      <c r="F390" s="65">
        <v>1.89</v>
      </c>
      <c r="G390" s="65">
        <v>0.22</v>
      </c>
      <c r="H390" s="65">
        <v>2.4</v>
      </c>
    </row>
    <row r="391" spans="1:8" x14ac:dyDescent="0.2">
      <c r="A391" s="69"/>
      <c r="B391" s="48" t="s">
        <v>44</v>
      </c>
      <c r="C391" s="65">
        <v>5311.65</v>
      </c>
      <c r="D391" s="65">
        <v>-0.38</v>
      </c>
      <c r="E391" s="65">
        <v>-0.62</v>
      </c>
      <c r="F391" s="65">
        <v>0.99</v>
      </c>
      <c r="G391" s="65">
        <v>-0.16</v>
      </c>
      <c r="H391" s="65">
        <v>1.88</v>
      </c>
    </row>
    <row r="392" spans="1:8" x14ac:dyDescent="0.2">
      <c r="A392" s="27"/>
      <c r="B392" s="68" t="s">
        <v>45</v>
      </c>
      <c r="C392" s="65">
        <v>5325.46</v>
      </c>
      <c r="D392" s="65">
        <v>0.26</v>
      </c>
      <c r="E392" s="65">
        <v>-0.43</v>
      </c>
      <c r="F392" s="65">
        <v>0.1</v>
      </c>
      <c r="G392" s="65">
        <v>0.1</v>
      </c>
      <c r="H392" s="65">
        <v>2.13</v>
      </c>
    </row>
    <row r="393" spans="1:8" x14ac:dyDescent="0.2">
      <c r="A393" s="27"/>
      <c r="B393" s="68" t="s">
        <v>46</v>
      </c>
      <c r="C393" s="65">
        <v>5344.63</v>
      </c>
      <c r="D393" s="65">
        <v>0.36</v>
      </c>
      <c r="E393" s="65">
        <v>0.24</v>
      </c>
      <c r="F393" s="65">
        <v>0.25</v>
      </c>
      <c r="G393" s="65">
        <v>0.46</v>
      </c>
      <c r="H393" s="65">
        <v>2.31</v>
      </c>
    </row>
    <row r="394" spans="1:8" x14ac:dyDescent="0.2">
      <c r="A394" s="27"/>
      <c r="B394" s="68" t="s">
        <v>47</v>
      </c>
      <c r="C394" s="65">
        <v>5357.46</v>
      </c>
      <c r="D394" s="65">
        <v>0.24</v>
      </c>
      <c r="E394" s="65">
        <v>0.86</v>
      </c>
      <c r="F394" s="65">
        <v>0.24</v>
      </c>
      <c r="G394" s="65">
        <v>0.7</v>
      </c>
      <c r="H394" s="65">
        <v>2.44</v>
      </c>
    </row>
    <row r="395" spans="1:8" x14ac:dyDescent="0.2">
      <c r="A395" s="27"/>
      <c r="B395" s="68" t="s">
        <v>48</v>
      </c>
      <c r="C395" s="65">
        <v>5391.75</v>
      </c>
      <c r="D395" s="65">
        <v>0.64</v>
      </c>
      <c r="E395" s="65">
        <v>1.24</v>
      </c>
      <c r="F395" s="65">
        <v>0.81</v>
      </c>
      <c r="G395" s="65">
        <v>1.34</v>
      </c>
      <c r="H395" s="65">
        <v>3.14</v>
      </c>
    </row>
    <row r="396" spans="1:8" x14ac:dyDescent="0.2">
      <c r="A396" s="69"/>
      <c r="B396" s="48" t="s">
        <v>49</v>
      </c>
      <c r="C396" s="65">
        <v>5438.12</v>
      </c>
      <c r="D396" s="65">
        <v>0.86</v>
      </c>
      <c r="E396" s="65">
        <v>1.75</v>
      </c>
      <c r="F396" s="65">
        <v>1.99</v>
      </c>
      <c r="G396" s="65">
        <v>2.2200000000000002</v>
      </c>
      <c r="H396" s="65">
        <v>3.92</v>
      </c>
    </row>
    <row r="397" spans="1:8" x14ac:dyDescent="0.2">
      <c r="A397" s="27"/>
      <c r="B397" s="68" t="s">
        <v>50</v>
      </c>
      <c r="C397" s="65">
        <v>5486.52</v>
      </c>
      <c r="D397" s="65">
        <v>0.89</v>
      </c>
      <c r="E397" s="65">
        <v>2.41</v>
      </c>
      <c r="F397" s="65">
        <v>3.29</v>
      </c>
      <c r="G397" s="65">
        <v>3.13</v>
      </c>
      <c r="H397" s="65">
        <v>4.3099999999999996</v>
      </c>
    </row>
    <row r="398" spans="1:8" x14ac:dyDescent="0.2">
      <c r="A398" s="27"/>
      <c r="B398" s="68" t="s">
        <v>51</v>
      </c>
      <c r="C398" s="65">
        <v>5560.59</v>
      </c>
      <c r="D398" s="65">
        <v>1.35</v>
      </c>
      <c r="E398" s="65">
        <v>3.13</v>
      </c>
      <c r="F398" s="65">
        <v>4.42</v>
      </c>
      <c r="G398" s="65">
        <v>4.5199999999999996</v>
      </c>
      <c r="H398" s="65">
        <v>4.5199999999999996</v>
      </c>
    </row>
    <row r="399" spans="1:8" x14ac:dyDescent="0.2">
      <c r="A399" s="69"/>
      <c r="B399" s="48"/>
      <c r="C399" s="65"/>
      <c r="D399" s="65"/>
      <c r="E399" s="65"/>
      <c r="F399" s="65"/>
      <c r="G399" s="65"/>
      <c r="H399" s="65"/>
    </row>
    <row r="400" spans="1:8" x14ac:dyDescent="0.2">
      <c r="A400" s="69">
        <v>2021</v>
      </c>
      <c r="B400" s="48" t="s">
        <v>40</v>
      </c>
      <c r="C400" s="65">
        <v>5574.49</v>
      </c>
      <c r="D400" s="65">
        <v>0.25</v>
      </c>
      <c r="E400" s="65">
        <v>2.5099999999999998</v>
      </c>
      <c r="F400" s="65">
        <v>4.3</v>
      </c>
      <c r="G400" s="65">
        <v>0.25</v>
      </c>
      <c r="H400" s="65">
        <v>4.5599999999999996</v>
      </c>
    </row>
    <row r="401" spans="1:8" x14ac:dyDescent="0.2">
      <c r="A401" s="69"/>
      <c r="B401" s="48" t="s">
        <v>41</v>
      </c>
      <c r="C401" s="65">
        <v>5622.43</v>
      </c>
      <c r="D401" s="65">
        <v>0.86</v>
      </c>
      <c r="E401" s="65">
        <v>2.48</v>
      </c>
      <c r="F401" s="65">
        <v>4.95</v>
      </c>
      <c r="G401" s="65">
        <v>1.1100000000000001</v>
      </c>
      <c r="H401" s="65">
        <v>5.2</v>
      </c>
    </row>
    <row r="402" spans="1:8" x14ac:dyDescent="0.2">
      <c r="A402" s="69"/>
      <c r="B402" s="48" t="s">
        <v>42</v>
      </c>
      <c r="C402" s="65">
        <v>5674.72</v>
      </c>
      <c r="D402" s="65">
        <v>0.93</v>
      </c>
      <c r="E402" s="65">
        <v>2.0499999999999998</v>
      </c>
      <c r="F402" s="65">
        <v>5.25</v>
      </c>
      <c r="G402" s="65">
        <v>2.0499999999999998</v>
      </c>
      <c r="H402" s="65">
        <v>6.1</v>
      </c>
    </row>
    <row r="403" spans="1:8" x14ac:dyDescent="0.2">
      <c r="A403" s="69"/>
      <c r="B403" s="48" t="s">
        <v>43</v>
      </c>
      <c r="C403" s="65">
        <v>5692.31</v>
      </c>
      <c r="D403" s="65">
        <v>0.31</v>
      </c>
      <c r="E403" s="65">
        <v>2.11</v>
      </c>
      <c r="F403" s="65">
        <v>4.67</v>
      </c>
      <c r="G403" s="65">
        <v>2.37</v>
      </c>
      <c r="H403" s="65">
        <v>6.76</v>
      </c>
    </row>
    <row r="404" spans="1:8" x14ac:dyDescent="0.2">
      <c r="A404" s="69"/>
      <c r="B404" s="48" t="s">
        <v>44</v>
      </c>
      <c r="C404" s="65">
        <v>5739.56</v>
      </c>
      <c r="D404" s="65">
        <v>0.83</v>
      </c>
      <c r="E404" s="65">
        <v>2.08</v>
      </c>
      <c r="F404" s="65">
        <v>4.6100000000000003</v>
      </c>
      <c r="G404" s="65">
        <v>3.22</v>
      </c>
      <c r="H404" s="65">
        <v>8.06</v>
      </c>
    </row>
    <row r="405" spans="1:8" x14ac:dyDescent="0.2">
      <c r="A405" s="27"/>
      <c r="B405" s="68" t="s">
        <v>45</v>
      </c>
      <c r="C405" s="65">
        <v>5769.98</v>
      </c>
      <c r="D405" s="65">
        <v>0.53</v>
      </c>
      <c r="E405" s="65">
        <v>1.68</v>
      </c>
      <c r="F405" s="65">
        <v>3.77</v>
      </c>
      <c r="G405" s="65">
        <v>3.77</v>
      </c>
      <c r="H405" s="65">
        <v>8.35</v>
      </c>
    </row>
    <row r="406" spans="1:8" x14ac:dyDescent="0.2">
      <c r="A406" s="27"/>
      <c r="B406" s="68" t="s">
        <v>46</v>
      </c>
      <c r="C406" s="65">
        <v>5825.37</v>
      </c>
      <c r="D406" s="65">
        <v>0.96</v>
      </c>
      <c r="E406" s="65">
        <v>2.34</v>
      </c>
      <c r="F406" s="65">
        <v>4.5</v>
      </c>
      <c r="G406" s="65">
        <v>4.76</v>
      </c>
      <c r="H406" s="65">
        <v>8.99</v>
      </c>
    </row>
    <row r="407" spans="1:8" x14ac:dyDescent="0.2">
      <c r="A407" s="27"/>
      <c r="B407" s="68" t="s">
        <v>47</v>
      </c>
      <c r="C407" s="65">
        <v>5876.05</v>
      </c>
      <c r="D407" s="65">
        <v>0.87</v>
      </c>
      <c r="E407" s="65">
        <v>2.38</v>
      </c>
      <c r="F407" s="65">
        <v>4.51</v>
      </c>
      <c r="G407" s="65">
        <v>5.67</v>
      </c>
      <c r="H407" s="65">
        <v>9.68</v>
      </c>
    </row>
    <row r="408" spans="1:8" x14ac:dyDescent="0.2">
      <c r="A408" s="69"/>
      <c r="B408" s="48" t="s">
        <v>48</v>
      </c>
      <c r="C408" s="65">
        <v>5944.21</v>
      </c>
      <c r="D408" s="65">
        <v>1.1599999999999999</v>
      </c>
      <c r="E408" s="65">
        <v>3.02</v>
      </c>
      <c r="F408" s="65">
        <v>4.75</v>
      </c>
      <c r="G408" s="65">
        <v>6.9</v>
      </c>
      <c r="H408" s="65">
        <v>10.25</v>
      </c>
    </row>
    <row r="409" spans="1:8" x14ac:dyDescent="0.2">
      <c r="A409" s="27"/>
      <c r="B409" s="68" t="s">
        <v>49</v>
      </c>
      <c r="C409" s="65">
        <v>6018.51</v>
      </c>
      <c r="D409" s="65">
        <v>1.25</v>
      </c>
      <c r="E409" s="65">
        <v>3.32</v>
      </c>
      <c r="F409" s="65">
        <v>5.73</v>
      </c>
      <c r="G409" s="65">
        <v>8.24</v>
      </c>
      <c r="H409" s="65">
        <v>10.67</v>
      </c>
    </row>
    <row r="410" spans="1:8" x14ac:dyDescent="0.2">
      <c r="A410" s="69"/>
      <c r="B410" s="48" t="s">
        <v>50</v>
      </c>
      <c r="C410" s="65">
        <v>6075.69</v>
      </c>
      <c r="D410" s="65">
        <v>0.95</v>
      </c>
      <c r="E410" s="65">
        <v>3.4</v>
      </c>
      <c r="F410" s="65">
        <v>5.86</v>
      </c>
      <c r="G410" s="65">
        <v>9.26</v>
      </c>
      <c r="H410" s="65">
        <v>10.74</v>
      </c>
    </row>
    <row r="411" spans="1:8" x14ac:dyDescent="0.2">
      <c r="A411" s="69"/>
      <c r="B411" s="48" t="s">
        <v>51</v>
      </c>
      <c r="C411" s="65">
        <v>6120.04</v>
      </c>
      <c r="D411" s="65">
        <v>0.73</v>
      </c>
      <c r="E411" s="65">
        <v>2.96</v>
      </c>
      <c r="F411" s="65">
        <v>6.07</v>
      </c>
      <c r="G411" s="65">
        <v>10.06</v>
      </c>
      <c r="H411" s="65">
        <v>10.06</v>
      </c>
    </row>
    <row r="412" spans="1:8" x14ac:dyDescent="0.2">
      <c r="A412" s="69"/>
      <c r="B412" s="48"/>
      <c r="C412" s="65"/>
      <c r="D412" s="65"/>
      <c r="E412" s="65"/>
      <c r="F412" s="65"/>
      <c r="G412" s="65"/>
      <c r="H412" s="65"/>
    </row>
    <row r="413" spans="1:8" x14ac:dyDescent="0.2">
      <c r="A413" s="69">
        <v>2022</v>
      </c>
      <c r="B413" s="48" t="s">
        <v>40</v>
      </c>
      <c r="C413" s="65">
        <v>6153.09</v>
      </c>
      <c r="D413" s="65">
        <v>0.54</v>
      </c>
      <c r="E413" s="65">
        <v>2.2400000000000002</v>
      </c>
      <c r="F413" s="65">
        <v>5.63</v>
      </c>
      <c r="G413" s="65">
        <v>0.54</v>
      </c>
      <c r="H413" s="65">
        <v>10.38</v>
      </c>
    </row>
    <row r="414" spans="1:8" x14ac:dyDescent="0.2">
      <c r="A414" s="27"/>
      <c r="B414" s="68" t="s">
        <v>41</v>
      </c>
      <c r="C414" s="65">
        <v>6215.24</v>
      </c>
      <c r="D414" s="65">
        <v>1.01</v>
      </c>
      <c r="E414" s="65">
        <v>2.2999999999999998</v>
      </c>
      <c r="F414" s="65">
        <v>5.77</v>
      </c>
      <c r="G414" s="65">
        <v>1.56</v>
      </c>
      <c r="H414" s="65">
        <v>10.54</v>
      </c>
    </row>
    <row r="415" spans="1:8" x14ac:dyDescent="0.2">
      <c r="A415" s="69"/>
      <c r="B415" s="48" t="s">
        <v>42</v>
      </c>
      <c r="C415" s="65">
        <v>6315.93</v>
      </c>
      <c r="D415" s="65">
        <v>1.62</v>
      </c>
      <c r="E415" s="65">
        <v>3.2</v>
      </c>
      <c r="F415" s="65">
        <v>6.25</v>
      </c>
      <c r="G415" s="65">
        <v>3.2</v>
      </c>
      <c r="H415" s="65">
        <v>11.3</v>
      </c>
    </row>
    <row r="416" spans="1:8" x14ac:dyDescent="0.2">
      <c r="A416" s="69"/>
      <c r="B416" s="68" t="s">
        <v>43</v>
      </c>
      <c r="C416" s="65">
        <v>6382.88</v>
      </c>
      <c r="D416" s="65">
        <v>1.06</v>
      </c>
      <c r="E416" s="65">
        <v>3.73</v>
      </c>
      <c r="F416" s="65">
        <v>6.05</v>
      </c>
      <c r="G416" s="65">
        <v>4.29</v>
      </c>
      <c r="H416" s="65">
        <v>12.13</v>
      </c>
    </row>
    <row r="417" spans="1:8" x14ac:dyDescent="0.2">
      <c r="A417" s="69"/>
      <c r="B417" s="48" t="s">
        <v>44</v>
      </c>
      <c r="C417" s="65">
        <v>6412.88</v>
      </c>
      <c r="D417" s="65">
        <v>0.47</v>
      </c>
      <c r="E417" s="65">
        <v>3.18</v>
      </c>
      <c r="F417" s="65">
        <v>5.55</v>
      </c>
      <c r="G417" s="65">
        <v>4.78</v>
      </c>
      <c r="H417" s="65">
        <v>11.73</v>
      </c>
    </row>
    <row r="418" spans="1:8" x14ac:dyDescent="0.2">
      <c r="B418" s="68" t="s">
        <v>45</v>
      </c>
      <c r="C418" s="65">
        <v>6455.85</v>
      </c>
      <c r="D418" s="65">
        <v>0.67</v>
      </c>
      <c r="E418" s="65">
        <v>2.2200000000000002</v>
      </c>
      <c r="F418" s="65">
        <v>5.49</v>
      </c>
      <c r="G418" s="65">
        <v>5.49</v>
      </c>
      <c r="H418" s="65">
        <v>11.89</v>
      </c>
    </row>
    <row r="419" spans="1:8" x14ac:dyDescent="0.2">
      <c r="A419" s="27"/>
      <c r="B419" s="68" t="s">
        <v>46</v>
      </c>
      <c r="C419" s="65">
        <v>6411.95</v>
      </c>
      <c r="D419" s="65">
        <v>-0.68</v>
      </c>
      <c r="E419" s="65">
        <v>0.46</v>
      </c>
      <c r="F419" s="65">
        <v>4.21</v>
      </c>
      <c r="G419" s="65">
        <v>4.7699999999999996</v>
      </c>
      <c r="H419" s="65">
        <v>10.07</v>
      </c>
    </row>
    <row r="420" spans="1:8" x14ac:dyDescent="0.2">
      <c r="A420" s="27"/>
      <c r="B420" s="68" t="s">
        <v>47</v>
      </c>
      <c r="C420" s="65">
        <v>6388.87</v>
      </c>
      <c r="D420" s="65">
        <v>-0.36</v>
      </c>
      <c r="E420" s="65">
        <v>-0.37</v>
      </c>
      <c r="F420" s="65">
        <v>2.79</v>
      </c>
      <c r="G420" s="65">
        <v>4.3899999999999997</v>
      </c>
      <c r="H420" s="65">
        <v>8.73</v>
      </c>
    </row>
    <row r="421" spans="1:8" x14ac:dyDescent="0.2">
      <c r="A421" s="27"/>
      <c r="B421" s="68" t="s">
        <v>48</v>
      </c>
      <c r="C421" s="65">
        <v>6370.34</v>
      </c>
      <c r="D421" s="65">
        <v>-0.28999999999999998</v>
      </c>
      <c r="E421" s="65">
        <v>-1.32</v>
      </c>
      <c r="F421" s="65">
        <v>0.86</v>
      </c>
      <c r="G421" s="65">
        <v>4.09</v>
      </c>
      <c r="H421" s="65">
        <v>7.17</v>
      </c>
    </row>
    <row r="422" spans="1:8" x14ac:dyDescent="0.2">
      <c r="A422" s="27"/>
      <c r="B422" s="68" t="s">
        <v>49</v>
      </c>
      <c r="C422" s="65">
        <v>6407.93</v>
      </c>
      <c r="D422" s="65">
        <v>0.59</v>
      </c>
      <c r="E422" s="65">
        <v>-0.06</v>
      </c>
      <c r="F422" s="65">
        <v>0.39</v>
      </c>
      <c r="G422" s="65">
        <v>4.7</v>
      </c>
      <c r="H422" s="65">
        <v>6.47</v>
      </c>
    </row>
    <row r="423" spans="1:8" x14ac:dyDescent="0.2">
      <c r="A423" s="69"/>
      <c r="B423" s="74" t="s">
        <v>50</v>
      </c>
      <c r="C423" s="65">
        <v>6434.2</v>
      </c>
      <c r="D423" s="65">
        <v>0.41</v>
      </c>
      <c r="E423" s="65">
        <v>0.71</v>
      </c>
      <c r="F423" s="65">
        <v>0.33</v>
      </c>
      <c r="G423" s="65">
        <v>5.13</v>
      </c>
      <c r="H423" s="65">
        <v>5.9</v>
      </c>
    </row>
    <row r="424" spans="1:8" x14ac:dyDescent="0.2">
      <c r="A424" s="69"/>
      <c r="B424" s="48" t="s">
        <v>51</v>
      </c>
      <c r="C424" s="65">
        <v>6474.09</v>
      </c>
      <c r="D424" s="65">
        <v>0.62</v>
      </c>
      <c r="E424" s="65">
        <v>1.63</v>
      </c>
      <c r="F424" s="65">
        <v>0.28000000000000003</v>
      </c>
      <c r="G424" s="65">
        <v>5.79</v>
      </c>
      <c r="H424" s="65">
        <v>5.79</v>
      </c>
    </row>
    <row r="425" spans="1:8" x14ac:dyDescent="0.2">
      <c r="A425" s="69"/>
      <c r="B425" s="48"/>
      <c r="C425" s="65"/>
      <c r="D425" s="65"/>
      <c r="E425" s="65"/>
      <c r="F425" s="65"/>
      <c r="G425" s="65"/>
      <c r="H425" s="65"/>
    </row>
    <row r="426" spans="1:8" x14ac:dyDescent="0.2">
      <c r="A426" s="101">
        <v>2023</v>
      </c>
      <c r="B426" s="68" t="s">
        <v>40</v>
      </c>
      <c r="C426" s="65">
        <v>6508.4</v>
      </c>
      <c r="D426" s="65">
        <v>0.53</v>
      </c>
      <c r="E426" s="65">
        <v>1.57</v>
      </c>
      <c r="F426" s="65">
        <v>1.5</v>
      </c>
      <c r="G426" s="65">
        <v>0.53</v>
      </c>
      <c r="H426" s="65">
        <v>5.77</v>
      </c>
    </row>
    <row r="427" spans="1:8" x14ac:dyDescent="0.2">
      <c r="B427" s="68" t="s">
        <v>41</v>
      </c>
      <c r="C427" s="65">
        <v>6563.07</v>
      </c>
      <c r="D427" s="65">
        <v>0.84</v>
      </c>
      <c r="E427" s="65">
        <v>2</v>
      </c>
      <c r="F427" s="65">
        <v>2.73</v>
      </c>
      <c r="G427" s="65">
        <v>1.37</v>
      </c>
      <c r="H427" s="65">
        <v>5.6</v>
      </c>
    </row>
    <row r="428" spans="1:8" x14ac:dyDescent="0.2">
      <c r="B428" s="68" t="s">
        <v>42</v>
      </c>
      <c r="C428" s="65">
        <v>6609.67</v>
      </c>
      <c r="D428" s="65">
        <v>0.71</v>
      </c>
      <c r="E428" s="65">
        <v>2.09</v>
      </c>
      <c r="F428" s="65">
        <v>3.76</v>
      </c>
      <c r="G428" s="65">
        <v>2.09</v>
      </c>
      <c r="H428" s="65">
        <v>4.6500000000000004</v>
      </c>
    </row>
    <row r="429" spans="1:8" x14ac:dyDescent="0.2">
      <c r="B429" s="68" t="s">
        <v>43</v>
      </c>
      <c r="C429" s="65">
        <v>6649.99</v>
      </c>
      <c r="D429" s="65">
        <v>0.61</v>
      </c>
      <c r="E429" s="65">
        <v>2.1800000000000002</v>
      </c>
      <c r="F429" s="65">
        <v>3.78</v>
      </c>
      <c r="G429" s="65">
        <v>2.72</v>
      </c>
      <c r="H429" s="65">
        <v>4.18</v>
      </c>
    </row>
    <row r="430" spans="1:8" x14ac:dyDescent="0.2">
      <c r="B430" s="68" t="s">
        <v>44</v>
      </c>
      <c r="C430" s="65">
        <v>6665.28</v>
      </c>
      <c r="D430" s="65">
        <v>0.23</v>
      </c>
      <c r="E430" s="65">
        <v>1.56</v>
      </c>
      <c r="F430" s="65">
        <v>3.59</v>
      </c>
      <c r="G430" s="65">
        <v>2.95</v>
      </c>
      <c r="H430" s="65">
        <v>3.94</v>
      </c>
    </row>
    <row r="431" spans="1:8" x14ac:dyDescent="0.2">
      <c r="B431" s="68" t="s">
        <v>45</v>
      </c>
      <c r="C431" s="65">
        <v>6659.95</v>
      </c>
      <c r="D431" s="65">
        <v>-0.08</v>
      </c>
      <c r="E431" s="65">
        <v>0.76</v>
      </c>
      <c r="F431" s="65">
        <v>2.87</v>
      </c>
      <c r="G431" s="65">
        <v>2.87</v>
      </c>
      <c r="H431" s="65">
        <v>3.16</v>
      </c>
    </row>
    <row r="432" spans="1:8" x14ac:dyDescent="0.2">
      <c r="B432" s="68" t="s">
        <v>46</v>
      </c>
      <c r="C432" s="65">
        <v>6667.94</v>
      </c>
      <c r="D432" s="65">
        <v>0.12</v>
      </c>
      <c r="E432" s="65">
        <v>0.27</v>
      </c>
      <c r="F432" s="65">
        <v>2.4500000000000002</v>
      </c>
      <c r="G432" s="65">
        <v>2.99</v>
      </c>
      <c r="H432" s="65">
        <v>3.99</v>
      </c>
    </row>
  </sheetData>
  <mergeCells count="15">
    <mergeCell ref="D297:H297"/>
    <mergeCell ref="A367:H367"/>
    <mergeCell ref="D370:H370"/>
    <mergeCell ref="A148:H148"/>
    <mergeCell ref="D151:H151"/>
    <mergeCell ref="A220:H220"/>
    <mergeCell ref="A221:H221"/>
    <mergeCell ref="D224:H224"/>
    <mergeCell ref="A294:H294"/>
    <mergeCell ref="A147:H147"/>
    <mergeCell ref="A2:H2"/>
    <mergeCell ref="D5:H5"/>
    <mergeCell ref="A74:H74"/>
    <mergeCell ref="A75:H75"/>
    <mergeCell ref="D78:H78"/>
  </mergeCells>
  <phoneticPr fontId="9" type="noConversion"/>
  <pageMargins left="0.78740157499999996" right="0.78740157499999996" top="0.984251969" bottom="0.984251969" header="0.49212598499999999" footer="0.49212598499999999"/>
  <pageSetup paperSize="9" scale="81" orientation="portrait" r:id="rId1"/>
  <headerFooter alignWithMargins="0"/>
  <rowBreaks count="5" manualBreakCount="5">
    <brk id="73" max="7" man="1"/>
    <brk id="146" max="7" man="1"/>
    <brk id="219" max="7" man="1"/>
    <brk id="292" max="7" man="1"/>
    <brk id="365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Atualização</vt:lpstr>
      <vt:lpstr>Série Histórica IPCA</vt:lpstr>
      <vt:lpstr>'Série Histórica IPCA'!Area_de_impressao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TAUFIC</dc:creator>
  <cp:lastModifiedBy>Rodrigo Taufic</cp:lastModifiedBy>
  <dcterms:created xsi:type="dcterms:W3CDTF">2019-12-19T12:38:13Z</dcterms:created>
  <dcterms:modified xsi:type="dcterms:W3CDTF">2023-08-14T14:02:44Z</dcterms:modified>
</cp:coreProperties>
</file>